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C:\Users\Betania Cordero\Desktop\"/>
    </mc:Choice>
  </mc:AlternateContent>
  <xr:revisionPtr revIDLastSave="0" documentId="8_{4F91A319-18D4-423C-ABD9-66378B5E092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ENERO 2025" sheetId="30" r:id="rId1"/>
    <sheet name="Hoja2" sheetId="11" state="hidden" r:id="rId2"/>
    <sheet name="JULIO 2023 " sheetId="9" state="hidden" r:id="rId3"/>
  </sheets>
  <definedNames>
    <definedName name="_xlnm._FilterDatabase" localSheetId="0" hidden="1">'ENERO 2025'!#REF!</definedName>
    <definedName name="_xlnm._FilterDatabase" localSheetId="2" hidden="1">'JULIO 2023 '!$B$18:$T$73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03" i="30" l="1"/>
  <c r="B91" i="30"/>
  <c r="B77" i="30"/>
  <c r="B68" i="30"/>
  <c r="B54" i="30"/>
  <c r="B55" i="30" s="1"/>
  <c r="B56" i="30" s="1"/>
  <c r="B57" i="30" s="1"/>
  <c r="B58" i="30" s="1"/>
  <c r="B59" i="30" s="1"/>
  <c r="B60" i="30" s="1"/>
  <c r="B61" i="30" s="1"/>
  <c r="B62" i="30" s="1"/>
  <c r="B63" i="30" s="1"/>
  <c r="B64" i="30" s="1"/>
  <c r="B65" i="30" s="1"/>
  <c r="B66" i="30" s="1"/>
  <c r="B69" i="30" s="1"/>
  <c r="B70" i="30" s="1"/>
  <c r="B71" i="30" s="1"/>
  <c r="B72" i="30" s="1"/>
  <c r="B73" i="30" s="1"/>
  <c r="B74" i="30" s="1"/>
  <c r="B75" i="30" s="1"/>
  <c r="B78" i="30" s="1"/>
  <c r="B79" i="30" s="1"/>
  <c r="B80" i="30" s="1"/>
  <c r="B81" i="30" s="1"/>
  <c r="B82" i="30" s="1"/>
  <c r="B83" i="30" s="1"/>
  <c r="B84" i="30" s="1"/>
  <c r="B85" i="30" s="1"/>
  <c r="B86" i="30" s="1"/>
  <c r="B87" i="30" s="1"/>
  <c r="B88" i="30" s="1"/>
  <c r="B89" i="30" s="1"/>
  <c r="B92" i="30" s="1"/>
  <c r="B93" i="30" s="1"/>
  <c r="B94" i="30" s="1"/>
  <c r="B95" i="30" s="1"/>
  <c r="B96" i="30" s="1"/>
  <c r="B97" i="30" s="1"/>
  <c r="B98" i="30" s="1"/>
  <c r="B99" i="30" s="1"/>
  <c r="B100" i="30" s="1"/>
  <c r="B101" i="30" s="1"/>
  <c r="B104" i="30" s="1"/>
  <c r="B105" i="30" s="1"/>
  <c r="B106" i="30" s="1"/>
  <c r="B107" i="30" s="1"/>
  <c r="B108" i="30" s="1"/>
  <c r="B109" i="30" s="1"/>
  <c r="B110" i="30" s="1"/>
  <c r="B111" i="30" s="1"/>
  <c r="B112" i="30" s="1"/>
  <c r="B113" i="30" s="1"/>
  <c r="B114" i="30" s="1"/>
  <c r="B115" i="30" s="1"/>
  <c r="B42" i="30"/>
  <c r="B20" i="30"/>
  <c r="B21" i="30" s="1"/>
  <c r="B22" i="30" s="1"/>
  <c r="B23" i="30" s="1"/>
  <c r="B24" i="30" s="1"/>
  <c r="B25" i="30" s="1"/>
  <c r="B26" i="30" s="1"/>
  <c r="B27" i="30" s="1"/>
  <c r="B28" i="30" s="1"/>
  <c r="B29" i="30" s="1"/>
  <c r="B30" i="30" s="1"/>
  <c r="B31" i="30" s="1"/>
  <c r="B32" i="30" s="1"/>
  <c r="B33" i="30" s="1"/>
  <c r="B34" i="30" s="1"/>
  <c r="B35" i="30" s="1"/>
  <c r="B36" i="30" s="1"/>
  <c r="B37" i="30" s="1"/>
  <c r="B38" i="30" s="1"/>
  <c r="B39" i="30" s="1"/>
  <c r="B40" i="30" s="1"/>
  <c r="B19" i="30"/>
  <c r="R39" i="30"/>
  <c r="S39" i="30"/>
  <c r="R40" i="30"/>
  <c r="S40" i="30"/>
  <c r="T40" i="30"/>
  <c r="S38" i="30"/>
  <c r="T38" i="30"/>
  <c r="J40" i="30"/>
  <c r="K40" i="30"/>
  <c r="P40" i="30" s="1"/>
  <c r="L40" i="30"/>
  <c r="M40" i="30"/>
  <c r="N40" i="30"/>
  <c r="J39" i="30"/>
  <c r="K39" i="30"/>
  <c r="L39" i="30"/>
  <c r="M39" i="30"/>
  <c r="N39" i="30"/>
  <c r="P39" i="30"/>
  <c r="G116" i="30"/>
  <c r="H116" i="30"/>
  <c r="I116" i="30"/>
  <c r="J116" i="30"/>
  <c r="L116" i="30"/>
  <c r="M116" i="30"/>
  <c r="O116" i="30"/>
  <c r="Q116" i="30"/>
  <c r="J52" i="30"/>
  <c r="K52" i="30"/>
  <c r="L52" i="30"/>
  <c r="M52" i="30"/>
  <c r="N52" i="30"/>
  <c r="S52" i="30" s="1"/>
  <c r="J115" i="30"/>
  <c r="K115" i="30"/>
  <c r="L115" i="30"/>
  <c r="M115" i="30"/>
  <c r="N115" i="30"/>
  <c r="S115" i="30" s="1"/>
  <c r="J75" i="30"/>
  <c r="R75" i="30" s="1"/>
  <c r="T75" i="30" s="1"/>
  <c r="K75" i="30"/>
  <c r="L75" i="30"/>
  <c r="M75" i="30"/>
  <c r="N75" i="30"/>
  <c r="S75" i="30" s="1"/>
  <c r="P75" i="30"/>
  <c r="N114" i="30"/>
  <c r="S114" i="30" s="1"/>
  <c r="M114" i="30"/>
  <c r="L114" i="30"/>
  <c r="K114" i="30"/>
  <c r="J114" i="30"/>
  <c r="N113" i="30"/>
  <c r="M113" i="30"/>
  <c r="L113" i="30"/>
  <c r="K113" i="30"/>
  <c r="J113" i="30"/>
  <c r="N112" i="30"/>
  <c r="M112" i="30"/>
  <c r="L112" i="30"/>
  <c r="K112" i="30"/>
  <c r="J112" i="30"/>
  <c r="N111" i="30"/>
  <c r="M111" i="30"/>
  <c r="L111" i="30"/>
  <c r="K111" i="30"/>
  <c r="J111" i="30"/>
  <c r="N110" i="30"/>
  <c r="M110" i="30"/>
  <c r="L110" i="30"/>
  <c r="K110" i="30"/>
  <c r="J110" i="30"/>
  <c r="N109" i="30"/>
  <c r="M109" i="30"/>
  <c r="L109" i="30"/>
  <c r="K109" i="30"/>
  <c r="J109" i="30"/>
  <c r="N108" i="30"/>
  <c r="M108" i="30"/>
  <c r="L108" i="30"/>
  <c r="K108" i="30"/>
  <c r="J108" i="30"/>
  <c r="N107" i="30"/>
  <c r="M107" i="30"/>
  <c r="L107" i="30"/>
  <c r="K107" i="30"/>
  <c r="J107" i="30"/>
  <c r="N106" i="30"/>
  <c r="M106" i="30"/>
  <c r="L106" i="30"/>
  <c r="K106" i="30"/>
  <c r="J106" i="30"/>
  <c r="N105" i="30"/>
  <c r="M105" i="30"/>
  <c r="L105" i="30"/>
  <c r="K105" i="30"/>
  <c r="J105" i="30"/>
  <c r="N104" i="30"/>
  <c r="M104" i="30"/>
  <c r="L104" i="30"/>
  <c r="K104" i="30"/>
  <c r="J104" i="30"/>
  <c r="N103" i="30"/>
  <c r="M103" i="30"/>
  <c r="L103" i="30"/>
  <c r="K103" i="30"/>
  <c r="J103" i="30"/>
  <c r="N101" i="30"/>
  <c r="M101" i="30"/>
  <c r="L101" i="30"/>
  <c r="K101" i="30"/>
  <c r="J101" i="30"/>
  <c r="N100" i="30"/>
  <c r="M100" i="30"/>
  <c r="L100" i="30"/>
  <c r="K100" i="30"/>
  <c r="J100" i="30"/>
  <c r="N99" i="30"/>
  <c r="M99" i="30"/>
  <c r="L99" i="30"/>
  <c r="K99" i="30"/>
  <c r="J99" i="30"/>
  <c r="N98" i="30"/>
  <c r="M98" i="30"/>
  <c r="L98" i="30"/>
  <c r="K98" i="30"/>
  <c r="J98" i="30"/>
  <c r="N97" i="30"/>
  <c r="M97" i="30"/>
  <c r="L97" i="30"/>
  <c r="K97" i="30"/>
  <c r="J97" i="30"/>
  <c r="N96" i="30"/>
  <c r="M96" i="30"/>
  <c r="L96" i="30"/>
  <c r="K96" i="30"/>
  <c r="J96" i="30"/>
  <c r="N95" i="30"/>
  <c r="M95" i="30"/>
  <c r="L95" i="30"/>
  <c r="K95" i="30"/>
  <c r="J95" i="30"/>
  <c r="N94" i="30"/>
  <c r="M94" i="30"/>
  <c r="L94" i="30"/>
  <c r="K94" i="30"/>
  <c r="J94" i="30"/>
  <c r="N93" i="30"/>
  <c r="M93" i="30"/>
  <c r="L93" i="30"/>
  <c r="K93" i="30"/>
  <c r="J93" i="30"/>
  <c r="N92" i="30"/>
  <c r="M92" i="30"/>
  <c r="L92" i="30"/>
  <c r="K92" i="30"/>
  <c r="J92" i="30"/>
  <c r="N91" i="30"/>
  <c r="M91" i="30"/>
  <c r="L91" i="30"/>
  <c r="K91" i="30"/>
  <c r="J91" i="30"/>
  <c r="N89" i="30"/>
  <c r="M89" i="30"/>
  <c r="L89" i="30"/>
  <c r="K89" i="30"/>
  <c r="J89" i="30"/>
  <c r="N88" i="30"/>
  <c r="M88" i="30"/>
  <c r="L88" i="30"/>
  <c r="K88" i="30"/>
  <c r="J88" i="30"/>
  <c r="N87" i="30"/>
  <c r="M87" i="30"/>
  <c r="L87" i="30"/>
  <c r="K87" i="30"/>
  <c r="J87" i="30"/>
  <c r="N86" i="30"/>
  <c r="M86" i="30"/>
  <c r="L86" i="30"/>
  <c r="K86" i="30"/>
  <c r="J86" i="30"/>
  <c r="N85" i="30"/>
  <c r="M85" i="30"/>
  <c r="L85" i="30"/>
  <c r="K85" i="30"/>
  <c r="J85" i="30"/>
  <c r="N84" i="30"/>
  <c r="M84" i="30"/>
  <c r="L84" i="30"/>
  <c r="K84" i="30"/>
  <c r="J84" i="30"/>
  <c r="N83" i="30"/>
  <c r="M83" i="30"/>
  <c r="L83" i="30"/>
  <c r="K83" i="30"/>
  <c r="J83" i="30"/>
  <c r="N82" i="30"/>
  <c r="M82" i="30"/>
  <c r="L82" i="30"/>
  <c r="K82" i="30"/>
  <c r="J82" i="30"/>
  <c r="N81" i="30"/>
  <c r="M81" i="30"/>
  <c r="L81" i="30"/>
  <c r="K81" i="30"/>
  <c r="J81" i="30"/>
  <c r="N80" i="30"/>
  <c r="M80" i="30"/>
  <c r="L80" i="30"/>
  <c r="K80" i="30"/>
  <c r="J80" i="30"/>
  <c r="N79" i="30"/>
  <c r="M79" i="30"/>
  <c r="L79" i="30"/>
  <c r="K79" i="30"/>
  <c r="J79" i="30"/>
  <c r="N78" i="30"/>
  <c r="M78" i="30"/>
  <c r="L78" i="30"/>
  <c r="K78" i="30"/>
  <c r="J78" i="30"/>
  <c r="N77" i="30"/>
  <c r="M77" i="30"/>
  <c r="L77" i="30"/>
  <c r="K77" i="30"/>
  <c r="J77" i="30"/>
  <c r="N74" i="30"/>
  <c r="M74" i="30"/>
  <c r="L74" i="30"/>
  <c r="K74" i="30"/>
  <c r="J74" i="30"/>
  <c r="N73" i="30"/>
  <c r="M73" i="30"/>
  <c r="L73" i="30"/>
  <c r="K73" i="30"/>
  <c r="J73" i="30"/>
  <c r="N72" i="30"/>
  <c r="M72" i="30"/>
  <c r="L72" i="30"/>
  <c r="K72" i="30"/>
  <c r="J72" i="30"/>
  <c r="N71" i="30"/>
  <c r="M71" i="30"/>
  <c r="L71" i="30"/>
  <c r="K71" i="30"/>
  <c r="J71" i="30"/>
  <c r="N70" i="30"/>
  <c r="M70" i="30"/>
  <c r="L70" i="30"/>
  <c r="K70" i="30"/>
  <c r="J70" i="30"/>
  <c r="N69" i="30"/>
  <c r="M69" i="30"/>
  <c r="L69" i="30"/>
  <c r="K69" i="30"/>
  <c r="J69" i="30"/>
  <c r="N68" i="30"/>
  <c r="M68" i="30"/>
  <c r="L68" i="30"/>
  <c r="K68" i="30"/>
  <c r="J68" i="30"/>
  <c r="N66" i="30"/>
  <c r="M66" i="30"/>
  <c r="L66" i="30"/>
  <c r="K66" i="30"/>
  <c r="J66" i="30"/>
  <c r="R65" i="30"/>
  <c r="T65" i="30" s="1"/>
  <c r="N63" i="30"/>
  <c r="M63" i="30"/>
  <c r="L63" i="30"/>
  <c r="K63" i="30"/>
  <c r="J63" i="30"/>
  <c r="N62" i="30"/>
  <c r="M62" i="30"/>
  <c r="L62" i="30"/>
  <c r="K62" i="30"/>
  <c r="J62" i="30"/>
  <c r="N61" i="30"/>
  <c r="M61" i="30"/>
  <c r="L61" i="30"/>
  <c r="K61" i="30"/>
  <c r="J61" i="30"/>
  <c r="N60" i="30"/>
  <c r="M60" i="30"/>
  <c r="L60" i="30"/>
  <c r="K60" i="30"/>
  <c r="J60" i="30"/>
  <c r="N59" i="30"/>
  <c r="M59" i="30"/>
  <c r="L59" i="30"/>
  <c r="K59" i="30"/>
  <c r="J59" i="30"/>
  <c r="N58" i="30"/>
  <c r="M58" i="30"/>
  <c r="L58" i="30"/>
  <c r="K58" i="30"/>
  <c r="J58" i="30"/>
  <c r="N57" i="30"/>
  <c r="M57" i="30"/>
  <c r="L57" i="30"/>
  <c r="K57" i="30"/>
  <c r="J57" i="30"/>
  <c r="N56" i="30"/>
  <c r="M56" i="30"/>
  <c r="L56" i="30"/>
  <c r="K56" i="30"/>
  <c r="J56" i="30"/>
  <c r="N55" i="30"/>
  <c r="M55" i="30"/>
  <c r="L55" i="30"/>
  <c r="K55" i="30"/>
  <c r="J55" i="30"/>
  <c r="N54" i="30"/>
  <c r="M54" i="30"/>
  <c r="L54" i="30"/>
  <c r="K54" i="30"/>
  <c r="J54" i="30"/>
  <c r="N51" i="30"/>
  <c r="M51" i="30"/>
  <c r="L51" i="30"/>
  <c r="K51" i="30"/>
  <c r="J51" i="30"/>
  <c r="N50" i="30"/>
  <c r="M50" i="30"/>
  <c r="L50" i="30"/>
  <c r="K50" i="30"/>
  <c r="J50" i="30"/>
  <c r="N49" i="30"/>
  <c r="M49" i="30"/>
  <c r="L49" i="30"/>
  <c r="K49" i="30"/>
  <c r="J49" i="30"/>
  <c r="N48" i="30"/>
  <c r="M48" i="30"/>
  <c r="L48" i="30"/>
  <c r="K48" i="30"/>
  <c r="J48" i="30"/>
  <c r="N47" i="30"/>
  <c r="M47" i="30"/>
  <c r="L47" i="30"/>
  <c r="K47" i="30"/>
  <c r="J47" i="30"/>
  <c r="N46" i="30"/>
  <c r="M46" i="30"/>
  <c r="L46" i="30"/>
  <c r="K46" i="30"/>
  <c r="J46" i="30"/>
  <c r="N45" i="30"/>
  <c r="M45" i="30"/>
  <c r="L45" i="30"/>
  <c r="K45" i="30"/>
  <c r="J45" i="30"/>
  <c r="N44" i="30"/>
  <c r="M44" i="30"/>
  <c r="L44" i="30"/>
  <c r="K44" i="30"/>
  <c r="J44" i="30"/>
  <c r="N43" i="30"/>
  <c r="M43" i="30"/>
  <c r="L43" i="30"/>
  <c r="K43" i="30"/>
  <c r="J43" i="30"/>
  <c r="N42" i="30"/>
  <c r="M42" i="30"/>
  <c r="L42" i="30"/>
  <c r="K42" i="30"/>
  <c r="J42" i="30"/>
  <c r="N38" i="30"/>
  <c r="M38" i="30"/>
  <c r="L38" i="30"/>
  <c r="K38" i="30"/>
  <c r="J38" i="30"/>
  <c r="N37" i="30"/>
  <c r="M37" i="30"/>
  <c r="L37" i="30"/>
  <c r="K37" i="30"/>
  <c r="J37" i="30"/>
  <c r="N36" i="30"/>
  <c r="M36" i="30"/>
  <c r="L36" i="30"/>
  <c r="K36" i="30"/>
  <c r="J36" i="30"/>
  <c r="N35" i="30"/>
  <c r="M35" i="30"/>
  <c r="L35" i="30"/>
  <c r="K35" i="30"/>
  <c r="J35" i="30"/>
  <c r="N34" i="30"/>
  <c r="M34" i="30"/>
  <c r="L34" i="30"/>
  <c r="K34" i="30"/>
  <c r="J34" i="30"/>
  <c r="N33" i="30"/>
  <c r="M33" i="30"/>
  <c r="L33" i="30"/>
  <c r="K33" i="30"/>
  <c r="J33" i="30"/>
  <c r="N32" i="30"/>
  <c r="M32" i="30"/>
  <c r="L32" i="30"/>
  <c r="K32" i="30"/>
  <c r="J32" i="30"/>
  <c r="N31" i="30"/>
  <c r="M31" i="30"/>
  <c r="L31" i="30"/>
  <c r="K31" i="30"/>
  <c r="J31" i="30"/>
  <c r="N30" i="30"/>
  <c r="M30" i="30"/>
  <c r="L30" i="30"/>
  <c r="K30" i="30"/>
  <c r="J30" i="30"/>
  <c r="N29" i="30"/>
  <c r="M29" i="30"/>
  <c r="L29" i="30"/>
  <c r="K29" i="30"/>
  <c r="J29" i="30"/>
  <c r="N28" i="30"/>
  <c r="M28" i="30"/>
  <c r="L28" i="30"/>
  <c r="K28" i="30"/>
  <c r="J28" i="30"/>
  <c r="N27" i="30"/>
  <c r="M27" i="30"/>
  <c r="L27" i="30"/>
  <c r="K27" i="30"/>
  <c r="J27" i="30"/>
  <c r="N26" i="30"/>
  <c r="M26" i="30"/>
  <c r="L26" i="30"/>
  <c r="K26" i="30"/>
  <c r="J26" i="30"/>
  <c r="N25" i="30"/>
  <c r="M25" i="30"/>
  <c r="L25" i="30"/>
  <c r="K25" i="30"/>
  <c r="J25" i="30"/>
  <c r="N24" i="30"/>
  <c r="M24" i="30"/>
  <c r="L24" i="30"/>
  <c r="K24" i="30"/>
  <c r="J24" i="30"/>
  <c r="N23" i="30"/>
  <c r="M23" i="30"/>
  <c r="L23" i="30"/>
  <c r="K23" i="30"/>
  <c r="J23" i="30"/>
  <c r="N22" i="30"/>
  <c r="M22" i="30"/>
  <c r="L22" i="30"/>
  <c r="K22" i="30"/>
  <c r="J22" i="30"/>
  <c r="N21" i="30"/>
  <c r="M21" i="30"/>
  <c r="L21" i="30"/>
  <c r="K21" i="30"/>
  <c r="J21" i="30"/>
  <c r="N20" i="30"/>
  <c r="M20" i="30"/>
  <c r="L20" i="30"/>
  <c r="K20" i="30"/>
  <c r="J20" i="30"/>
  <c r="N19" i="30"/>
  <c r="M19" i="30"/>
  <c r="L19" i="30"/>
  <c r="K19" i="30"/>
  <c r="J19" i="30"/>
  <c r="N18" i="30"/>
  <c r="M18" i="30"/>
  <c r="L18" i="30"/>
  <c r="K18" i="30"/>
  <c r="J18" i="30"/>
  <c r="B43" i="30" l="1"/>
  <c r="B44" i="30" s="1"/>
  <c r="B45" i="30" s="1"/>
  <c r="B46" i="30" s="1"/>
  <c r="B47" i="30" s="1"/>
  <c r="B48" i="30" s="1"/>
  <c r="B49" i="30" s="1"/>
  <c r="B50" i="30" s="1"/>
  <c r="B51" i="30" s="1"/>
  <c r="B52" i="30" s="1"/>
  <c r="P52" i="30"/>
  <c r="N116" i="30"/>
  <c r="T39" i="30"/>
  <c r="K116" i="30"/>
  <c r="P116" i="30"/>
  <c r="S116" i="30"/>
  <c r="R52" i="30"/>
  <c r="T52" i="30" s="1"/>
  <c r="T116" i="30" s="1"/>
  <c r="P115" i="30"/>
  <c r="R115" i="30"/>
  <c r="T115" i="30" s="1"/>
  <c r="S106" i="30"/>
  <c r="R110" i="30"/>
  <c r="T110" i="30" s="1"/>
  <c r="S35" i="30"/>
  <c r="R42" i="30"/>
  <c r="T42" i="30" s="1"/>
  <c r="R92" i="30"/>
  <c r="T92" i="30" s="1"/>
  <c r="R33" i="30"/>
  <c r="T33" i="30" s="1"/>
  <c r="R109" i="30"/>
  <c r="T109" i="30" s="1"/>
  <c r="S113" i="30"/>
  <c r="R61" i="30"/>
  <c r="T61" i="30" s="1"/>
  <c r="S33" i="30"/>
  <c r="S48" i="30"/>
  <c r="P80" i="30"/>
  <c r="S109" i="30"/>
  <c r="S112" i="30"/>
  <c r="R114" i="30"/>
  <c r="T114" i="30" s="1"/>
  <c r="R31" i="30"/>
  <c r="T31" i="30" s="1"/>
  <c r="P88" i="30"/>
  <c r="S69" i="30"/>
  <c r="R34" i="30"/>
  <c r="T34" i="30" s="1"/>
  <c r="R58" i="30"/>
  <c r="T58" i="30" s="1"/>
  <c r="S92" i="30"/>
  <c r="R20" i="30"/>
  <c r="T20" i="30" s="1"/>
  <c r="R32" i="30"/>
  <c r="T32" i="30" s="1"/>
  <c r="S77" i="30"/>
  <c r="S80" i="30"/>
  <c r="R89" i="30"/>
  <c r="T89" i="30" s="1"/>
  <c r="S49" i="30"/>
  <c r="S56" i="30"/>
  <c r="S37" i="30"/>
  <c r="S47" i="30"/>
  <c r="R70" i="30"/>
  <c r="T70" i="30" s="1"/>
  <c r="S85" i="30"/>
  <c r="R26" i="30"/>
  <c r="T26" i="30" s="1"/>
  <c r="P28" i="30"/>
  <c r="P66" i="30"/>
  <c r="R79" i="30"/>
  <c r="T79" i="30" s="1"/>
  <c r="R83" i="30"/>
  <c r="T83" i="30" s="1"/>
  <c r="R86" i="30"/>
  <c r="T86" i="30" s="1"/>
  <c r="S98" i="30"/>
  <c r="P68" i="30"/>
  <c r="P57" i="30"/>
  <c r="R62" i="30"/>
  <c r="T62" i="30" s="1"/>
  <c r="R71" i="30"/>
  <c r="T71" i="30" s="1"/>
  <c r="S86" i="30"/>
  <c r="R37" i="30"/>
  <c r="T37" i="30" s="1"/>
  <c r="S72" i="30"/>
  <c r="R36" i="30"/>
  <c r="T36" i="30" s="1"/>
  <c r="R84" i="30"/>
  <c r="T84" i="30" s="1"/>
  <c r="R50" i="30"/>
  <c r="T50" i="30" s="1"/>
  <c r="P63" i="30"/>
  <c r="R78" i="30"/>
  <c r="T78" i="30" s="1"/>
  <c r="R85" i="30"/>
  <c r="T85" i="30" s="1"/>
  <c r="S87" i="30"/>
  <c r="R38" i="30"/>
  <c r="P43" i="30"/>
  <c r="S50" i="30"/>
  <c r="S89" i="30"/>
  <c r="S97" i="30"/>
  <c r="R100" i="30"/>
  <c r="T100" i="30" s="1"/>
  <c r="S105" i="30"/>
  <c r="P111" i="30"/>
  <c r="R19" i="30"/>
  <c r="T19" i="30" s="1"/>
  <c r="S21" i="30"/>
  <c r="P61" i="30"/>
  <c r="R69" i="30"/>
  <c r="T69" i="30" s="1"/>
  <c r="R91" i="30"/>
  <c r="T91" i="30" s="1"/>
  <c r="S93" i="30"/>
  <c r="R98" i="30"/>
  <c r="T98" i="30" s="1"/>
  <c r="S100" i="30"/>
  <c r="S20" i="30"/>
  <c r="S27" i="30"/>
  <c r="P30" i="30"/>
  <c r="R47" i="30"/>
  <c r="T47" i="30" s="1"/>
  <c r="P56" i="30"/>
  <c r="S58" i="30"/>
  <c r="R60" i="30"/>
  <c r="T60" i="30" s="1"/>
  <c r="S62" i="30"/>
  <c r="S73" i="30"/>
  <c r="R107" i="30"/>
  <c r="T107" i="30" s="1"/>
  <c r="P22" i="30"/>
  <c r="R55" i="30"/>
  <c r="T55" i="30" s="1"/>
  <c r="S22" i="30"/>
  <c r="S66" i="30"/>
  <c r="P73" i="30"/>
  <c r="R104" i="30"/>
  <c r="T104" i="30" s="1"/>
  <c r="P106" i="30"/>
  <c r="S23" i="30"/>
  <c r="R25" i="30"/>
  <c r="T25" i="30" s="1"/>
  <c r="R28" i="30"/>
  <c r="T28" i="30" s="1"/>
  <c r="S51" i="30"/>
  <c r="S71" i="30"/>
  <c r="S79" i="30"/>
  <c r="P82" i="30"/>
  <c r="R97" i="30"/>
  <c r="T97" i="30" s="1"/>
  <c r="R105" i="30"/>
  <c r="T105" i="30" s="1"/>
  <c r="S107" i="30"/>
  <c r="R108" i="30"/>
  <c r="T108" i="30" s="1"/>
  <c r="S110" i="30"/>
  <c r="S24" i="30"/>
  <c r="S25" i="30"/>
  <c r="S42" i="30"/>
  <c r="S74" i="30"/>
  <c r="R77" i="30"/>
  <c r="T77" i="30" s="1"/>
  <c r="R80" i="30"/>
  <c r="T80" i="30" s="1"/>
  <c r="S101" i="30"/>
  <c r="P27" i="30"/>
  <c r="P51" i="30"/>
  <c r="P101" i="30"/>
  <c r="R29" i="30"/>
  <c r="T29" i="30" s="1"/>
  <c r="P31" i="30"/>
  <c r="R49" i="30"/>
  <c r="T49" i="30" s="1"/>
  <c r="P79" i="30"/>
  <c r="R81" i="30"/>
  <c r="T81" i="30" s="1"/>
  <c r="P83" i="30"/>
  <c r="P85" i="30"/>
  <c r="R99" i="30"/>
  <c r="T99" i="30" s="1"/>
  <c r="S18" i="30"/>
  <c r="P21" i="30"/>
  <c r="S29" i="30"/>
  <c r="P45" i="30"/>
  <c r="P55" i="30"/>
  <c r="S59" i="30"/>
  <c r="P72" i="30"/>
  <c r="S81" i="30"/>
  <c r="R95" i="30"/>
  <c r="T95" i="30" s="1"/>
  <c r="S99" i="30"/>
  <c r="P104" i="30"/>
  <c r="R23" i="30"/>
  <c r="T23" i="30" s="1"/>
  <c r="P25" i="30"/>
  <c r="S31" i="30"/>
  <c r="R43" i="30"/>
  <c r="T43" i="30" s="1"/>
  <c r="S57" i="30"/>
  <c r="P62" i="30"/>
  <c r="S68" i="30"/>
  <c r="R74" i="30"/>
  <c r="T74" i="30" s="1"/>
  <c r="P77" i="30"/>
  <c r="S83" i="30"/>
  <c r="R93" i="30"/>
  <c r="T93" i="30" s="1"/>
  <c r="R112" i="30"/>
  <c r="T112" i="30" s="1"/>
  <c r="P114" i="30"/>
  <c r="P70" i="30"/>
  <c r="P38" i="30"/>
  <c r="S45" i="30"/>
  <c r="P48" i="30"/>
  <c r="S91" i="30"/>
  <c r="S95" i="30"/>
  <c r="P99" i="30"/>
  <c r="S19" i="30"/>
  <c r="R21" i="30"/>
  <c r="T21" i="30" s="1"/>
  <c r="S43" i="30"/>
  <c r="P54" i="30"/>
  <c r="S60" i="30"/>
  <c r="S70" i="30"/>
  <c r="R72" i="30"/>
  <c r="T72" i="30" s="1"/>
  <c r="P103" i="30"/>
  <c r="P105" i="30"/>
  <c r="S108" i="30"/>
  <c r="R27" i="30"/>
  <c r="T27" i="30" s="1"/>
  <c r="P108" i="30"/>
  <c r="P60" i="30"/>
  <c r="S84" i="30"/>
  <c r="S88" i="30"/>
  <c r="P93" i="30"/>
  <c r="R103" i="30"/>
  <c r="T103" i="30" s="1"/>
  <c r="P113" i="30"/>
  <c r="R22" i="30"/>
  <c r="T22" i="30" s="1"/>
  <c r="S34" i="30"/>
  <c r="P46" i="30"/>
  <c r="S54" i="30"/>
  <c r="R56" i="30"/>
  <c r="T56" i="30" s="1"/>
  <c r="R66" i="30"/>
  <c r="T66" i="30" s="1"/>
  <c r="R94" i="30"/>
  <c r="T94" i="30" s="1"/>
  <c r="P98" i="30"/>
  <c r="S103" i="30"/>
  <c r="R18" i="30"/>
  <c r="T18" i="30" s="1"/>
  <c r="S26" i="30"/>
  <c r="S30" i="30"/>
  <c r="P33" i="30"/>
  <c r="P34" i="30"/>
  <c r="S44" i="30"/>
  <c r="R46" i="30"/>
  <c r="T46" i="30" s="1"/>
  <c r="P59" i="30"/>
  <c r="S63" i="30"/>
  <c r="P78" i="30"/>
  <c r="S82" i="30"/>
  <c r="P86" i="30"/>
  <c r="S94" i="30"/>
  <c r="R96" i="30"/>
  <c r="T96" i="30" s="1"/>
  <c r="S111" i="30"/>
  <c r="P19" i="30"/>
  <c r="P110" i="30"/>
  <c r="P49" i="30"/>
  <c r="P24" i="30"/>
  <c r="S32" i="30"/>
  <c r="S36" i="30"/>
  <c r="P42" i="30"/>
  <c r="R54" i="30"/>
  <c r="T54" i="30" s="1"/>
  <c r="R44" i="30"/>
  <c r="T44" i="30" s="1"/>
  <c r="R63" i="30"/>
  <c r="T63" i="30" s="1"/>
  <c r="R73" i="30"/>
  <c r="T73" i="30" s="1"/>
  <c r="P96" i="30"/>
  <c r="R111" i="30"/>
  <c r="T111" i="30" s="1"/>
  <c r="S28" i="30"/>
  <c r="R35" i="30"/>
  <c r="T35" i="30" s="1"/>
  <c r="P37" i="30"/>
  <c r="S46" i="30"/>
  <c r="R48" i="30"/>
  <c r="T48" i="30" s="1"/>
  <c r="R57" i="30"/>
  <c r="T57" i="30" s="1"/>
  <c r="R68" i="30"/>
  <c r="T68" i="30" s="1"/>
  <c r="R87" i="30"/>
  <c r="T87" i="30" s="1"/>
  <c r="P89" i="30"/>
  <c r="P92" i="30"/>
  <c r="S96" i="30"/>
  <c r="R106" i="30"/>
  <c r="T106" i="30" s="1"/>
  <c r="P91" i="30"/>
  <c r="P32" i="30"/>
  <c r="P84" i="30"/>
  <c r="P20" i="30"/>
  <c r="P47" i="30"/>
  <c r="S55" i="30"/>
  <c r="S61" i="30"/>
  <c r="P97" i="30"/>
  <c r="S78" i="30"/>
  <c r="S104" i="30"/>
  <c r="P18" i="30"/>
  <c r="P36" i="30"/>
  <c r="P95" i="30"/>
  <c r="R24" i="30"/>
  <c r="T24" i="30" s="1"/>
  <c r="R30" i="30"/>
  <c r="T30" i="30" s="1"/>
  <c r="R45" i="30"/>
  <c r="T45" i="30" s="1"/>
  <c r="R51" i="30"/>
  <c r="T51" i="30" s="1"/>
  <c r="R59" i="30"/>
  <c r="T59" i="30" s="1"/>
  <c r="R82" i="30"/>
  <c r="T82" i="30" s="1"/>
  <c r="R88" i="30"/>
  <c r="T88" i="30" s="1"/>
  <c r="R101" i="30"/>
  <c r="T101" i="30" s="1"/>
  <c r="R113" i="30"/>
  <c r="T113" i="30" s="1"/>
  <c r="P26" i="30"/>
  <c r="P71" i="30"/>
  <c r="P109" i="30"/>
  <c r="P23" i="30"/>
  <c r="P29" i="30"/>
  <c r="P35" i="30"/>
  <c r="P44" i="30"/>
  <c r="P50" i="30"/>
  <c r="P58" i="30"/>
  <c r="P69" i="30"/>
  <c r="P74" i="30"/>
  <c r="P81" i="30"/>
  <c r="P87" i="30"/>
  <c r="P94" i="30"/>
  <c r="P100" i="30"/>
  <c r="P107" i="30"/>
  <c r="P112" i="30"/>
  <c r="R116" i="30" l="1"/>
  <c r="G81" i="9" l="1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<sst xmlns="http://schemas.openxmlformats.org/spreadsheetml/2006/main" count="5426" uniqueCount="445">
  <si>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</si>
  <si>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</si>
  <si>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</si>
  <si>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</si>
  <si>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</si>
  <si>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</si>
  <si>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</si>
  <si>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</si>
  <si>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</si>
  <si>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</si>
  <si>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</si>
  <si>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</si>
  <si>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</si>
  <si>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</si>
  <si>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</si>
  <si>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</si>
  <si>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</si>
  <si>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</si>
  <si>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</si>
  <si>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</si>
  <si>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</si>
  <si>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</si>
  <si>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</si>
  <si>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</si>
  <si>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</si>
  <si>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</si>
  <si>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</si>
  <si>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</si>
  <si>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</si>
  <si>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</si>
  <si>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</si>
  <si>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</si>
  <si>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</si>
  <si>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</si>
  <si>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</si>
  <si>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</si>
  <si>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</si>
  <si>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</si>
  <si>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</si>
  <si>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</si>
  <si>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</si>
  <si>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</si>
  <si>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</si>
  <si>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</si>
  <si>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</si>
  <si>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</si>
  <si>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</si>
  <si>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</si>
  <si>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</si>
  <si>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</si>
  <si>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</si>
  <si>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</si>
  <si>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</si>
  <si>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</si>
  <si>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</si>
  <si>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</si>
  <si>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</si>
  <si>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</si>
  <si>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</si>
  <si>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</si>
  <si>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</si>
  <si>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</si>
  <si>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</si>
  <si>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</si>
  <si>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</si>
  <si>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</si>
  <si>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</si>
  <si>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</si>
  <si>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</si>
  <si>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</si>
  <si>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</si>
  <si>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</si>
  <si>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</si>
  <si>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</si>
  <si>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</si>
  <si>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</si>
  <si>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</si>
  <si>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</si>
  <si>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</si>
  <si>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</si>
  <si>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</si>
  <si>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</si>
  <si>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</si>
  <si>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</si>
  <si>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</si>
  <si>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</si>
  <si>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</si>
  <si>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</si>
  <si>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</si>
  <si>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</si>
  <si>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</si>
  <si>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</si>
  <si>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</si>
  <si>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</si>
  <si>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</si>
  <si>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</si>
  <si>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</si>
  <si>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</si>
  <si>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</si>
  <si>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</si>
  <si>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</si>
  <si>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</si>
  <si>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</si>
  <si>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</si>
  <si>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</si>
  <si>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</si>
  <si>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</si>
  <si>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</si>
  <si>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</si>
  <si>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</si>
  <si>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</si>
  <si>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</si>
  <si>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</si>
  <si>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</si>
  <si>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</si>
  <si>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</si>
  <si>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</si>
  <si>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</si>
  <si>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</si>
  <si>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</si>
  <si>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</si>
  <si>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</si>
  <si>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</si>
  <si>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</si>
  <si>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</si>
  <si>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</si>
  <si>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</si>
  <si>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</si>
  <si>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</si>
  <si>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</si>
  <si>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</si>
  <si>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</si>
  <si>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</si>
  <si>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</si>
  <si>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</si>
  <si>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</si>
  <si>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</si>
  <si>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</si>
  <si>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</si>
  <si>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</si>
  <si>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</si>
  <si>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</si>
  <si>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</si>
  <si>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</si>
  <si>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</si>
  <si>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</si>
  <si>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</si>
  <si>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</si>
  <si>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</si>
  <si>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</si>
  <si>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</si>
  <si>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</si>
  <si>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</si>
  <si>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</si>
  <si>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</si>
  <si>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</si>
  <si>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</si>
  <si>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</si>
  <si>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</si>
  <si>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</si>
  <si>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</si>
  <si>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</si>
  <si>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</si>
  <si>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</si>
  <si>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</si>
  <si>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</si>
  <si>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</si>
  <si>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</si>
  <si>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</si>
  <si>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</si>
  <si>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</si>
  <si>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</si>
  <si>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</si>
  <si>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</si>
  <si>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</si>
  <si>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</si>
  <si>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</si>
  <si>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</si>
  <si>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</si>
  <si>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</si>
  <si>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</si>
  <si>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</si>
  <si>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</si>
  <si>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</si>
  <si>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</si>
  <si>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</si>
  <si>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</si>
  <si>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</si>
  <si>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</si>
  <si>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</si>
  <si>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</si>
  <si>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</si>
  <si>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</si>
  <si>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</si>
  <si>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</si>
  <si>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</si>
  <si>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</si>
  <si>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</si>
  <si>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</si>
  <si>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</si>
  <si>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</si>
  <si>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</si>
  <si>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</si>
  <si>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</si>
  <si>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</si>
  <si>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</si>
  <si>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</si>
  <si>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</si>
  <si>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</si>
  <si>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</si>
  <si>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</si>
  <si>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</si>
  <si>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</si>
  <si>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</si>
  <si>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</si>
  <si>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</si>
  <si>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</si>
  <si>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</si>
  <si>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</si>
  <si>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</si>
  <si>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</si>
  <si>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</si>
  <si>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</si>
  <si>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</si>
  <si>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</si>
  <si>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</si>
  <si>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</si>
  <si>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</si>
  <si>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</si>
  <si>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</si>
  <si>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</si>
  <si>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</si>
  <si>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</si>
  <si>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</si>
  <si>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</si>
  <si>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</si>
  <si>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</si>
  <si>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</si>
  <si>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</si>
  <si>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</si>
  <si>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</si>
  <si>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</si>
  <si>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</si>
  <si>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</si>
  <si>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</si>
  <si>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</si>
  <si>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</si>
  <si>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</si>
  <si>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</si>
  <si>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</si>
  <si>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</si>
  <si>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</si>
  <si>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</si>
  <si>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</si>
  <si>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</si>
  <si>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</si>
  <si>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</si>
  <si>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</si>
  <si>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</si>
  <si>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</si>
  <si>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</si>
  <si>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</si>
  <si>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</si>
  <si>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</si>
  <si>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</si>
  <si>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</si>
  <si>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</si>
  <si>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</si>
  <si>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</si>
  <si>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</si>
  <si>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</si>
  <si>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</si>
  <si>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</si>
  <si>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</si>
  <si>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</si>
  <si>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</si>
  <si>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</si>
  <si>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</si>
  <si>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</si>
  <si>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</si>
  <si>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</si>
  <si>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</si>
  <si>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</si>
  <si>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</si>
  <si>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</si>
  <si>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</si>
  <si>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</si>
  <si>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</si>
  <si>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</si>
  <si>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</si>
  <si>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</si>
  <si>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</si>
  <si>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</si>
  <si>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</si>
  <si>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</si>
  <si>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</si>
  <si>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</si>
  <si>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</si>
  <si>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</si>
  <si>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</si>
  <si>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</si>
  <si>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</si>
  <si>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</si>
  <si>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</si>
  <si>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</si>
  <si>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</si>
  <si>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</si>
  <si>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</si>
  <si>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</si>
  <si>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</si>
  <si>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</si>
  <si>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</si>
  <si>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</si>
  <si>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</si>
  <si>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</si>
  <si>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</si>
  <si>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DIVISION DE RECURSOS HUMANOS- REPH</t>
  </si>
  <si>
    <t xml:space="preserve">DIRECCION ADMINISTRATIVA FINANCIERA </t>
  </si>
  <si>
    <t xml:space="preserve">DIRECCION ACADEMICA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</si>
  <si>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</si>
  <si>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</si>
  <si>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</si>
  <si>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</si>
  <si>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</si>
  <si>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</si>
  <si>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</si>
  <si>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</si>
  <si>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</si>
  <si>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</si>
  <si>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</si>
  <si>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LEILANY BALBUENA MARTINEZ</t>
  </si>
  <si>
    <t>LUCIA ALTAGRACIA QUEZADA MENDOZA</t>
  </si>
  <si>
    <t>MARIA NELY CALDERON MORA</t>
  </si>
  <si>
    <t>MARIA TRINIDAD ASTWOOD CONTRERAS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</si>
  <si>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</si>
  <si>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</si>
  <si>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</si>
  <si>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</si>
  <si>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</si>
  <si>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</si>
  <si>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</si>
  <si>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</si>
  <si>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</si>
  <si>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</si>
  <si>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</si>
  <si>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</si>
  <si>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</si>
  <si>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</si>
  <si>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</si>
  <si>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</si>
  <si>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</si>
  <si>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</si>
  <si>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</si>
  <si>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</si>
  <si>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</si>
  <si>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</si>
  <si>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</si>
  <si>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</si>
  <si>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</si>
  <si>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</si>
  <si>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</si>
  <si>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</si>
  <si>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</si>
  <si>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</si>
  <si>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</si>
  <si>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</si>
  <si>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</si>
  <si>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</si>
  <si>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</si>
  <si>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</si>
  <si>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</si>
  <si>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</si>
  <si>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</si>
  <si>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DEPARTAMENTO DE RECLUTAMIENTO Y SELECCION- ISFODOSU</t>
  </si>
  <si>
    <t>WENDY ORTIZ</t>
  </si>
  <si>
    <t>VICERRRECTORIA EJECUTIVA - RJVM</t>
  </si>
  <si>
    <t>CAROLINE YUDELKA POLANCO GARCIA</t>
  </si>
  <si>
    <t>ELIZABET ROCHA TRINIDAD</t>
  </si>
  <si>
    <t>ESMERLYN LIRANZO MORETA</t>
  </si>
  <si>
    <t>WILKENIA LOPEZ</t>
  </si>
  <si>
    <t>VICERRECTORIA DE DESARROLLO E INNOVACION-  ISFODOSU</t>
  </si>
  <si>
    <t>DIRECCION ADMINISTRATIVA FINANCIERA- REPH</t>
  </si>
  <si>
    <t>DIVISION DE RECURSOS HUMANOS- RFEM</t>
  </si>
  <si>
    <t xml:space="preserve">DIVISION DE OPERACIONES TIC </t>
  </si>
  <si>
    <t xml:space="preserve">DEPARTAMENTO JURIDICO  </t>
  </si>
  <si>
    <t xml:space="preserve">DIVISION DE CONTABILIDAD </t>
  </si>
  <si>
    <t>DIVISION DE TECNOLOGIA DE LA INFORMACION Y COMUNICACION-RFEM</t>
  </si>
  <si>
    <t>DIRECCION ADMINISTRATIVA FINANCIERA- RJVM</t>
  </si>
  <si>
    <t>DIVISION DE ADMISIONES- RLNNM</t>
  </si>
  <si>
    <t>DIRECCION ADMINISTRATIVA FINANCIERA- RLNNM</t>
  </si>
  <si>
    <t>DIVISION DE REGISTRO Y DOCUMENTACION ACADEMICA- REMH</t>
  </si>
  <si>
    <t>DIVISION DE REGISTRO Y DOCUMENTACION ACADEMICA- RFEM</t>
  </si>
  <si>
    <t>ANTONIA ALTAGRACIA MORILLO GUZMAN</t>
  </si>
  <si>
    <t>AURORA ANDREINA JIMENEZ SOTO</t>
  </si>
  <si>
    <t>BELKIS MARITZA ACOSTA VARGAS</t>
  </si>
  <si>
    <t>BERKI YOSELIN TAVERAS SANCHEZ</t>
  </si>
  <si>
    <t>DOMINGO ALBERTO DOMINGUEZ</t>
  </si>
  <si>
    <t>FIDEL FABIAN JIMENEZ</t>
  </si>
  <si>
    <t>FRANCISCO GONZALES CORPORAN</t>
  </si>
  <si>
    <t>GABRIEL DE LOS SANTOS TAVAREZ</t>
  </si>
  <si>
    <t>ROSMERY DEL CARMEN VENTURA ACEVEDO</t>
  </si>
  <si>
    <t>DIVISION DE REGISTRO</t>
  </si>
  <si>
    <t xml:space="preserve">DIVISION DE REGISTRO Y DOCUMENTACION </t>
  </si>
  <si>
    <t>DIVISION TECNOLOGIA DE LA INFORMACION</t>
  </si>
  <si>
    <t>REYNA MILAGROS RAMIREZ REYES</t>
  </si>
  <si>
    <t>ANALISTA DE COMPRAS Y CONTRATA</t>
  </si>
  <si>
    <t>DEPARTAMENTO DE COMPRAS Y CONTRATACIONES - ISFODOSU</t>
  </si>
  <si>
    <t>ANA SELIMAR DELGADO SANCHEZ</t>
  </si>
  <si>
    <t>EVELIN ALTAGRACIA SANTOS BATISTA</t>
  </si>
  <si>
    <t>GERMAN JOSE PIMENTEL DE LEON</t>
  </si>
  <si>
    <t>JEISIS JOHANNA MENENDEZ BOURET</t>
  </si>
  <si>
    <t>SUPERVISOR DE BIBLIOTECA</t>
  </si>
  <si>
    <t>JOSUE QUEZADA PERALTA</t>
  </si>
  <si>
    <t>KATERINE ELIZABETH GUERRERO MOTA</t>
  </si>
  <si>
    <t>LEYSA MARIA FURNIER AMARANTE</t>
  </si>
  <si>
    <t>MARTA CELIZ MARIA MUÑOZ MUÑOZ</t>
  </si>
  <si>
    <t>NARAYANA DEBI LOPEZ ARIAS</t>
  </si>
  <si>
    <t>ODALINI MARGARITA MARTINEZ TORRES</t>
  </si>
  <si>
    <t>OLGUITA GARCIA MARTE</t>
  </si>
  <si>
    <t>ROBERTO ALEXANDER SANTIAGO</t>
  </si>
  <si>
    <t>SUPERVISOR MAYODOMIA</t>
  </si>
  <si>
    <t>ROSANNA ARACELIS DE LA CRUZ PEÑA</t>
  </si>
  <si>
    <t>ROXANNA ORTIZ GOMEZ</t>
  </si>
  <si>
    <t>YARYS ALTAGRACIA DEL VALLE VASQUEZ</t>
  </si>
  <si>
    <t>YULISSA TEANY JORGE CARLOS</t>
  </si>
  <si>
    <t>DIRECCION DE POSTGRADO Y EDUCACION PERMANENTE- ISFODOSU</t>
  </si>
  <si>
    <t>VICERRECTORIA ACADEMICA-  ISFODOSU</t>
  </si>
  <si>
    <t>DECANATO DE GRADO- ISFODOSU</t>
  </si>
  <si>
    <t>DEPARTAMENTO DE PRACTICAS PROFESIONALIZANTES-ISFODOSU</t>
  </si>
  <si>
    <t>DIRECCION DE EXTENSIONES- ISFODOSU</t>
  </si>
  <si>
    <t>DIRECCION DE INVESTIGACION- ISFODOSU</t>
  </si>
  <si>
    <t>DEPARTAMENTO DE DIFUSION Y RELACIONES PUBLICAS- ISFODOSU</t>
  </si>
  <si>
    <t>DIRECCION ACADEMICA- REPH</t>
  </si>
  <si>
    <t>DIRECCION ADMINISTRATIVA FINANCIERA- REMH</t>
  </si>
  <si>
    <t>RECINTO EUGENIO MARIA DE HOSTOS- ISFODOSU</t>
  </si>
  <si>
    <t>DIVISION DE SERVICIOS GENERALES- RLNNM</t>
  </si>
  <si>
    <t>DIRECCION ADMINISTRATIVA FINANCIERA- RFEM</t>
  </si>
  <si>
    <t>DIVISION DE ADMISIONES- RJVM</t>
  </si>
  <si>
    <t>ANA MARIA GOMEZ TRONCOSO</t>
  </si>
  <si>
    <t>ANGELA BRITO VALENTIN</t>
  </si>
  <si>
    <t>DWIGUI YAZMIN SANTOS MENDIENTA</t>
  </si>
  <si>
    <t>GERANDY MARIA NUÑEZ VARGAS</t>
  </si>
  <si>
    <t>ROSALIA ROA AGRAMONTE</t>
  </si>
  <si>
    <t>DEPARTAMENTO DE RELACIONES LABORALES Y SEGURIDAD EN EL TRABAJO- ISFODOSU</t>
  </si>
  <si>
    <t>Nómina Personal de Interinato - ENERO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</si>
</sst>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8" tint="-0.499984740745262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4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0" borderId="0" xfId="0" applyFont="1" applyAlignment="1">
      <alignment horizontal="center"/>
    </xf>
    <xf numFmtId="0" fontId="8" fillId="5" borderId="13" xfId="0" applyFont="1" applyFill="1" applyBorder="1" applyAlignment="1">
      <alignment horizontal="left" vertical="center"/>
    </xf>
    <xf numFmtId="164" fontId="7" fillId="0" borderId="9" xfId="1" applyFont="1" applyBorder="1"/>
    <xf numFmtId="43" fontId="7" fillId="0" borderId="0" xfId="0" applyNumberFormat="1" applyFont="1"/>
    <xf numFmtId="0" fontId="8" fillId="5" borderId="7" xfId="0" applyFont="1" applyFill="1" applyBorder="1" applyAlignment="1">
      <alignment horizontal="left" vertical="top"/>
    </xf>
    <xf numFmtId="2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F878BA0-244B-4343-8286-CC33DB7B49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A22116-81DB-4293-9DAD-693A71B4364C}">
  <sheetPr>
    <pageSetUpPr fitToPage="1"/>
  </sheetPr>
  <dimension ref="B1:AD117"/>
  <sheetViews>
    <sheetView showGridLines="0" tabSelected="1" topLeftCell="F75" zoomScale="80" zoomScaleNormal="80" zoomScaleSheetLayoutView="85" workbookViewId="0">
      <selection activeCell="E6" sqref="E6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6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1" width="18" style="5" customWidth="1"/>
    <col min="22" max="22" width="40.7109375" style="5" bestFit="1" customWidth="1"/>
    <col min="23" max="23" width="34.5703125" style="5" bestFit="1" customWidth="1"/>
    <col min="24" max="24" width="27.28515625" style="5" bestFit="1" customWidth="1"/>
    <col min="25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64" t="s">
        <v>0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</row>
    <row r="11" spans="2:20" s="44" customFormat="1" ht="18" customHeight="1" x14ac:dyDescent="0.2">
      <c r="B11" s="65" t="s">
        <v>25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6" t="s">
        <v>444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</row>
    <row r="14" spans="2:20" x14ac:dyDescent="0.2">
      <c r="B14" s="67" t="s">
        <v>1</v>
      </c>
      <c r="C14" s="4"/>
      <c r="D14" s="68" t="s">
        <v>2</v>
      </c>
      <c r="E14" s="68" t="s">
        <v>3</v>
      </c>
      <c r="F14" s="69" t="s">
        <v>4</v>
      </c>
      <c r="G14" s="70" t="s">
        <v>5</v>
      </c>
      <c r="H14" s="70" t="s">
        <v>6</v>
      </c>
      <c r="I14" s="70" t="s">
        <v>7</v>
      </c>
      <c r="J14" s="67" t="s">
        <v>8</v>
      </c>
      <c r="K14" s="67"/>
      <c r="L14" s="67"/>
      <c r="M14" s="67"/>
      <c r="N14" s="67"/>
      <c r="O14" s="67"/>
      <c r="P14" s="67"/>
      <c r="Q14" s="28"/>
      <c r="R14" s="71" t="s">
        <v>9</v>
      </c>
      <c r="S14" s="71"/>
      <c r="T14" s="70" t="s">
        <v>10</v>
      </c>
    </row>
    <row r="15" spans="2:20" x14ac:dyDescent="0.2">
      <c r="B15" s="67"/>
      <c r="C15" s="6"/>
      <c r="D15" s="68"/>
      <c r="E15" s="68"/>
      <c r="F15" s="69"/>
      <c r="G15" s="70"/>
      <c r="H15" s="70"/>
      <c r="I15" s="70"/>
      <c r="J15" s="72" t="s">
        <v>11</v>
      </c>
      <c r="K15" s="72"/>
      <c r="L15" s="7"/>
      <c r="M15" s="72" t="s">
        <v>12</v>
      </c>
      <c r="N15" s="72"/>
      <c r="O15" s="73" t="s">
        <v>13</v>
      </c>
      <c r="P15" s="73" t="s">
        <v>14</v>
      </c>
      <c r="Q15" s="73" t="s">
        <v>15</v>
      </c>
      <c r="R15" s="73" t="s">
        <v>16</v>
      </c>
      <c r="S15" s="73" t="s">
        <v>17</v>
      </c>
      <c r="T15" s="70"/>
    </row>
    <row r="16" spans="2:20" s="9" customFormat="1" ht="24" x14ac:dyDescent="0.2">
      <c r="B16" s="67"/>
      <c r="C16" s="8" t="s">
        <v>18</v>
      </c>
      <c r="D16" s="68"/>
      <c r="E16" s="68"/>
      <c r="F16" s="69"/>
      <c r="G16" s="70"/>
      <c r="H16" s="70"/>
      <c r="I16" s="70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73"/>
      <c r="P16" s="73"/>
      <c r="Q16" s="73"/>
      <c r="R16" s="73"/>
      <c r="S16" s="73"/>
      <c r="T16" s="70"/>
    </row>
    <row r="17" spans="2:21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1" ht="17.25" customHeight="1" x14ac:dyDescent="0.2">
      <c r="B18" s="16">
        <v>1</v>
      </c>
      <c r="C18" s="53" t="s">
        <v>368</v>
      </c>
      <c r="D18" s="54" t="s">
        <v>33</v>
      </c>
      <c r="E18" s="54" t="s">
        <v>71</v>
      </c>
      <c r="F18" s="18" t="s">
        <v>86</v>
      </c>
      <c r="G18" s="20">
        <v>44000</v>
      </c>
      <c r="H18" s="20">
        <v>7993.27</v>
      </c>
      <c r="I18" s="20"/>
      <c r="J18" s="20">
        <f t="shared" ref="J18:J40" si="0">+G18*2.87%</f>
        <v>1262.8</v>
      </c>
      <c r="K18" s="20">
        <f t="shared" ref="K18:K40" si="1">G18*7.1%</f>
        <v>3123.9999999999995</v>
      </c>
      <c r="L18" s="20">
        <f t="shared" ref="L18:L40" si="2">G18*1.15%</f>
        <v>506</v>
      </c>
      <c r="M18" s="20">
        <f t="shared" ref="M18:M40" si="3">+G18*3.04%</f>
        <v>1337.6</v>
      </c>
      <c r="N18" s="20">
        <f t="shared" ref="N18:N40" si="4">G18*7.09%</f>
        <v>3119.6000000000004</v>
      </c>
      <c r="O18" s="20"/>
      <c r="P18" s="20">
        <f t="shared" ref="P18:P40" si="5">J18+K18+L18+M18+N18</f>
        <v>9350</v>
      </c>
      <c r="Q18" s="20"/>
      <c r="R18" s="20">
        <f t="shared" ref="R18:R38" si="6">+J18+M18+O18+Q18+H18</f>
        <v>10593.67</v>
      </c>
      <c r="S18" s="20">
        <f t="shared" ref="S18:S38" si="7">+N18+L18+K18</f>
        <v>6749.6</v>
      </c>
      <c r="T18" s="21">
        <f t="shared" ref="T18:T38" si="8">+G18-R18</f>
        <v>33406.33</v>
      </c>
      <c r="U18" s="61"/>
    </row>
    <row r="19" spans="2:21" ht="16.5" customHeight="1" x14ac:dyDescent="0.2">
      <c r="B19" s="16">
        <f>1+B18</f>
        <v>2</v>
      </c>
      <c r="C19" s="53" t="s">
        <v>367</v>
      </c>
      <c r="D19" s="54" t="s">
        <v>37</v>
      </c>
      <c r="E19" s="54" t="s">
        <v>71</v>
      </c>
      <c r="F19" s="18" t="s">
        <v>86</v>
      </c>
      <c r="G19" s="20">
        <v>44000</v>
      </c>
      <c r="H19" s="20">
        <v>7650.18</v>
      </c>
      <c r="I19" s="20"/>
      <c r="J19" s="20">
        <f t="shared" si="0"/>
        <v>1262.8</v>
      </c>
      <c r="K19" s="20">
        <f t="shared" si="1"/>
        <v>3123.9999999999995</v>
      </c>
      <c r="L19" s="20">
        <f t="shared" si="2"/>
        <v>506</v>
      </c>
      <c r="M19" s="20">
        <f t="shared" si="3"/>
        <v>1337.6</v>
      </c>
      <c r="N19" s="20">
        <f t="shared" si="4"/>
        <v>3119.6000000000004</v>
      </c>
      <c r="O19" s="20"/>
      <c r="P19" s="20">
        <f t="shared" si="5"/>
        <v>9350</v>
      </c>
      <c r="Q19" s="20"/>
      <c r="R19" s="20">
        <f t="shared" si="6"/>
        <v>10250.58</v>
      </c>
      <c r="S19" s="20">
        <f t="shared" si="7"/>
        <v>6749.6</v>
      </c>
      <c r="T19" s="21">
        <f t="shared" si="8"/>
        <v>33749.42</v>
      </c>
      <c r="U19" s="61"/>
    </row>
    <row r="20" spans="2:21" ht="15" customHeight="1" x14ac:dyDescent="0.2">
      <c r="B20" s="16">
        <f t="shared" ref="B20:B83" si="9">1+B19</f>
        <v>3</v>
      </c>
      <c r="C20" s="53" t="s">
        <v>369</v>
      </c>
      <c r="D20" s="54" t="s">
        <v>125</v>
      </c>
      <c r="E20" s="54" t="s">
        <v>126</v>
      </c>
      <c r="F20" s="18" t="s">
        <v>85</v>
      </c>
      <c r="G20" s="20">
        <v>32500</v>
      </c>
      <c r="H20" s="20">
        <v>7644.88</v>
      </c>
      <c r="I20" s="20"/>
      <c r="J20" s="20">
        <f t="shared" si="0"/>
        <v>932.75</v>
      </c>
      <c r="K20" s="20">
        <f t="shared" si="1"/>
        <v>2307.5</v>
      </c>
      <c r="L20" s="20">
        <f t="shared" si="2"/>
        <v>373.75</v>
      </c>
      <c r="M20" s="20">
        <f t="shared" si="3"/>
        <v>988</v>
      </c>
      <c r="N20" s="20">
        <f t="shared" si="4"/>
        <v>2304.25</v>
      </c>
      <c r="O20" s="20"/>
      <c r="P20" s="20">
        <f t="shared" si="5"/>
        <v>6906.25</v>
      </c>
      <c r="Q20" s="20"/>
      <c r="R20" s="20">
        <f t="shared" si="6"/>
        <v>9565.630000000001</v>
      </c>
      <c r="S20" s="20">
        <f t="shared" si="7"/>
        <v>4985.5</v>
      </c>
      <c r="T20" s="21">
        <f t="shared" si="8"/>
        <v>22934.37</v>
      </c>
      <c r="U20" s="61"/>
    </row>
    <row r="21" spans="2:21" ht="12.75" customHeight="1" x14ac:dyDescent="0.2">
      <c r="B21" s="16">
        <f t="shared" si="9"/>
        <v>4</v>
      </c>
      <c r="C21" s="55" t="s">
        <v>383</v>
      </c>
      <c r="D21" s="18" t="s">
        <v>42</v>
      </c>
      <c r="E21" s="18" t="s">
        <v>72</v>
      </c>
      <c r="F21" s="18" t="s">
        <v>85</v>
      </c>
      <c r="G21" s="20">
        <v>87500</v>
      </c>
      <c r="H21" s="20">
        <v>19542.82</v>
      </c>
      <c r="I21" s="20"/>
      <c r="J21" s="20">
        <f t="shared" si="0"/>
        <v>2511.25</v>
      </c>
      <c r="K21" s="20">
        <f t="shared" si="1"/>
        <v>6212.4999999999991</v>
      </c>
      <c r="L21" s="20">
        <f t="shared" si="2"/>
        <v>1006.25</v>
      </c>
      <c r="M21" s="20">
        <f t="shared" si="3"/>
        <v>2660</v>
      </c>
      <c r="N21" s="20">
        <f t="shared" si="4"/>
        <v>6203.75</v>
      </c>
      <c r="O21" s="20"/>
      <c r="P21" s="20">
        <f t="shared" si="5"/>
        <v>18593.75</v>
      </c>
      <c r="Q21" s="20"/>
      <c r="R21" s="20">
        <f t="shared" si="6"/>
        <v>24714.07</v>
      </c>
      <c r="S21" s="20">
        <f t="shared" si="7"/>
        <v>13422.5</v>
      </c>
      <c r="T21" s="21">
        <f t="shared" si="8"/>
        <v>62785.93</v>
      </c>
      <c r="U21" s="61"/>
    </row>
    <row r="22" spans="2:21" ht="12" customHeight="1" x14ac:dyDescent="0.2">
      <c r="B22" s="16">
        <f t="shared" si="9"/>
        <v>5</v>
      </c>
      <c r="C22" s="55" t="s">
        <v>384</v>
      </c>
      <c r="D22" s="18" t="s">
        <v>121</v>
      </c>
      <c r="E22" s="18" t="s">
        <v>122</v>
      </c>
      <c r="F22" s="18" t="s">
        <v>86</v>
      </c>
      <c r="G22" s="20">
        <v>27500</v>
      </c>
      <c r="H22" s="20">
        <v>6468.76</v>
      </c>
      <c r="I22" s="20"/>
      <c r="J22" s="20">
        <f t="shared" si="0"/>
        <v>789.25</v>
      </c>
      <c r="K22" s="20">
        <f t="shared" si="1"/>
        <v>1952.4999999999998</v>
      </c>
      <c r="L22" s="20">
        <f t="shared" si="2"/>
        <v>316.25</v>
      </c>
      <c r="M22" s="20">
        <f t="shared" si="3"/>
        <v>836</v>
      </c>
      <c r="N22" s="20">
        <f t="shared" si="4"/>
        <v>1949.7500000000002</v>
      </c>
      <c r="O22" s="20"/>
      <c r="P22" s="20">
        <f t="shared" si="5"/>
        <v>5843.75</v>
      </c>
      <c r="Q22" s="20"/>
      <c r="R22" s="20">
        <f t="shared" si="6"/>
        <v>8094.01</v>
      </c>
      <c r="S22" s="20">
        <f t="shared" si="7"/>
        <v>4218.5</v>
      </c>
      <c r="T22" s="21">
        <f t="shared" si="8"/>
        <v>19405.989999999998</v>
      </c>
      <c r="U22" s="61"/>
    </row>
    <row r="23" spans="2:21" ht="15" customHeight="1" x14ac:dyDescent="0.2">
      <c r="B23" s="16">
        <f t="shared" si="9"/>
        <v>6</v>
      </c>
      <c r="C23" s="53" t="s">
        <v>362</v>
      </c>
      <c r="D23" s="18" t="s">
        <v>358</v>
      </c>
      <c r="E23" s="18" t="s">
        <v>361</v>
      </c>
      <c r="F23" s="18" t="s">
        <v>86</v>
      </c>
      <c r="G23" s="33">
        <v>14000</v>
      </c>
      <c r="H23" s="20">
        <v>1975.89</v>
      </c>
      <c r="I23" s="20"/>
      <c r="J23" s="20">
        <f t="shared" si="0"/>
        <v>401.8</v>
      </c>
      <c r="K23" s="20">
        <f t="shared" si="1"/>
        <v>993.99999999999989</v>
      </c>
      <c r="L23" s="20">
        <f t="shared" si="2"/>
        <v>161</v>
      </c>
      <c r="M23" s="20">
        <f t="shared" si="3"/>
        <v>425.6</v>
      </c>
      <c r="N23" s="20">
        <f t="shared" si="4"/>
        <v>992.6</v>
      </c>
      <c r="O23" s="20"/>
      <c r="P23" s="20">
        <f t="shared" si="5"/>
        <v>2975</v>
      </c>
      <c r="Q23" s="20"/>
      <c r="R23" s="20">
        <f t="shared" si="6"/>
        <v>2803.29</v>
      </c>
      <c r="S23" s="20">
        <f t="shared" si="7"/>
        <v>2147.6</v>
      </c>
      <c r="T23" s="21">
        <f t="shared" si="8"/>
        <v>11196.71</v>
      </c>
      <c r="U23" s="61"/>
    </row>
    <row r="24" spans="2:21" ht="15" customHeight="1" x14ac:dyDescent="0.2">
      <c r="B24" s="16">
        <f t="shared" si="9"/>
        <v>7</v>
      </c>
      <c r="C24" s="53" t="s">
        <v>371</v>
      </c>
      <c r="D24" s="54" t="s">
        <v>55</v>
      </c>
      <c r="E24" s="54" t="s">
        <v>79</v>
      </c>
      <c r="F24" s="18" t="s">
        <v>86</v>
      </c>
      <c r="G24" s="20">
        <v>52500</v>
      </c>
      <c r="H24" s="20">
        <v>12349.38</v>
      </c>
      <c r="I24" s="20"/>
      <c r="J24" s="20">
        <f t="shared" si="0"/>
        <v>1506.75</v>
      </c>
      <c r="K24" s="20">
        <f t="shared" si="1"/>
        <v>3727.4999999999995</v>
      </c>
      <c r="L24" s="20">
        <f t="shared" si="2"/>
        <v>603.75</v>
      </c>
      <c r="M24" s="20">
        <f t="shared" si="3"/>
        <v>1596</v>
      </c>
      <c r="N24" s="20">
        <f t="shared" si="4"/>
        <v>3722.2500000000005</v>
      </c>
      <c r="O24" s="20"/>
      <c r="P24" s="20">
        <f t="shared" si="5"/>
        <v>11156.25</v>
      </c>
      <c r="Q24" s="20"/>
      <c r="R24" s="20">
        <f t="shared" si="6"/>
        <v>15452.13</v>
      </c>
      <c r="S24" s="20">
        <f t="shared" si="7"/>
        <v>8053.5</v>
      </c>
      <c r="T24" s="21">
        <f t="shared" si="8"/>
        <v>37047.870000000003</v>
      </c>
      <c r="U24" s="61"/>
    </row>
    <row r="25" spans="2:21" ht="15" customHeight="1" x14ac:dyDescent="0.2">
      <c r="B25" s="16">
        <f t="shared" si="9"/>
        <v>8</v>
      </c>
      <c r="C25" s="53" t="s">
        <v>383</v>
      </c>
      <c r="D25" s="18" t="s">
        <v>59</v>
      </c>
      <c r="E25" s="18" t="s">
        <v>81</v>
      </c>
      <c r="F25" s="18" t="s">
        <v>85</v>
      </c>
      <c r="G25" s="20">
        <v>57500</v>
      </c>
      <c r="H25" s="20">
        <v>12486.07</v>
      </c>
      <c r="I25" s="20"/>
      <c r="J25" s="20">
        <f t="shared" si="0"/>
        <v>1650.25</v>
      </c>
      <c r="K25" s="20">
        <f t="shared" si="1"/>
        <v>4082.4999999999995</v>
      </c>
      <c r="L25" s="20">
        <f t="shared" si="2"/>
        <v>661.25</v>
      </c>
      <c r="M25" s="20">
        <f t="shared" si="3"/>
        <v>1748</v>
      </c>
      <c r="N25" s="20">
        <f t="shared" si="4"/>
        <v>4076.7500000000005</v>
      </c>
      <c r="O25" s="20"/>
      <c r="P25" s="20">
        <f t="shared" si="5"/>
        <v>12218.75</v>
      </c>
      <c r="Q25" s="20"/>
      <c r="R25" s="20">
        <f t="shared" si="6"/>
        <v>15884.32</v>
      </c>
      <c r="S25" s="20">
        <f t="shared" si="7"/>
        <v>8820.5</v>
      </c>
      <c r="T25" s="21">
        <f t="shared" si="8"/>
        <v>41615.68</v>
      </c>
      <c r="U25" s="61"/>
    </row>
    <row r="26" spans="2:21" ht="12" customHeight="1" x14ac:dyDescent="0.2">
      <c r="B26" s="16">
        <f t="shared" si="9"/>
        <v>9</v>
      </c>
      <c r="C26" s="53" t="s">
        <v>244</v>
      </c>
      <c r="D26" s="54" t="s">
        <v>346</v>
      </c>
      <c r="E26" s="54" t="s">
        <v>126</v>
      </c>
      <c r="F26" s="18" t="s">
        <v>86</v>
      </c>
      <c r="G26" s="20">
        <v>62500</v>
      </c>
      <c r="H26" s="20">
        <v>14701.63</v>
      </c>
      <c r="I26" s="20"/>
      <c r="J26" s="20">
        <f t="shared" si="0"/>
        <v>1793.75</v>
      </c>
      <c r="K26" s="20">
        <f t="shared" si="1"/>
        <v>4437.5</v>
      </c>
      <c r="L26" s="20">
        <f t="shared" si="2"/>
        <v>718.75</v>
      </c>
      <c r="M26" s="20">
        <f t="shared" si="3"/>
        <v>1900</v>
      </c>
      <c r="N26" s="20">
        <f t="shared" si="4"/>
        <v>4431.25</v>
      </c>
      <c r="O26" s="20"/>
      <c r="P26" s="20">
        <f t="shared" si="5"/>
        <v>13281.25</v>
      </c>
      <c r="Q26" s="20"/>
      <c r="R26" s="20">
        <f t="shared" si="6"/>
        <v>18395.379999999997</v>
      </c>
      <c r="S26" s="20">
        <f t="shared" si="7"/>
        <v>9587.5</v>
      </c>
      <c r="T26" s="21">
        <f t="shared" si="8"/>
        <v>44104.62</v>
      </c>
      <c r="U26" s="61"/>
    </row>
    <row r="27" spans="2:21" ht="15" customHeight="1" x14ac:dyDescent="0.2">
      <c r="B27" s="16">
        <f t="shared" si="9"/>
        <v>10</v>
      </c>
      <c r="C27" s="53" t="s">
        <v>385</v>
      </c>
      <c r="D27" s="18" t="s">
        <v>63</v>
      </c>
      <c r="E27" s="18" t="s">
        <v>82</v>
      </c>
      <c r="F27" s="18" t="s">
        <v>85</v>
      </c>
      <c r="G27" s="20">
        <v>57500</v>
      </c>
      <c r="H27" s="20">
        <v>12486.07</v>
      </c>
      <c r="I27" s="20"/>
      <c r="J27" s="20">
        <f t="shared" si="0"/>
        <v>1650.25</v>
      </c>
      <c r="K27" s="20">
        <f t="shared" si="1"/>
        <v>4082.4999999999995</v>
      </c>
      <c r="L27" s="20">
        <f t="shared" si="2"/>
        <v>661.25</v>
      </c>
      <c r="M27" s="20">
        <f t="shared" si="3"/>
        <v>1748</v>
      </c>
      <c r="N27" s="20">
        <f t="shared" si="4"/>
        <v>4076.7500000000005</v>
      </c>
      <c r="O27" s="20"/>
      <c r="P27" s="20">
        <f t="shared" si="5"/>
        <v>12218.75</v>
      </c>
      <c r="Q27" s="20"/>
      <c r="R27" s="20">
        <f t="shared" si="6"/>
        <v>15884.32</v>
      </c>
      <c r="S27" s="20">
        <f t="shared" si="7"/>
        <v>8820.5</v>
      </c>
      <c r="T27" s="21">
        <f t="shared" si="8"/>
        <v>41615.68</v>
      </c>
      <c r="U27" s="61"/>
    </row>
    <row r="28" spans="2:21" ht="15" customHeight="1" x14ac:dyDescent="0.2">
      <c r="B28" s="16">
        <f t="shared" si="9"/>
        <v>11</v>
      </c>
      <c r="C28" s="53" t="s">
        <v>373</v>
      </c>
      <c r="D28" s="54" t="s">
        <v>145</v>
      </c>
      <c r="E28" s="54" t="s">
        <v>71</v>
      </c>
      <c r="F28" s="18" t="s">
        <v>86</v>
      </c>
      <c r="G28" s="20">
        <v>30500</v>
      </c>
      <c r="H28" s="20">
        <v>5617.51</v>
      </c>
      <c r="I28" s="20"/>
      <c r="J28" s="20">
        <f t="shared" si="0"/>
        <v>875.35</v>
      </c>
      <c r="K28" s="20">
        <f t="shared" si="1"/>
        <v>2165.5</v>
      </c>
      <c r="L28" s="20">
        <f t="shared" si="2"/>
        <v>350.75</v>
      </c>
      <c r="M28" s="20">
        <f t="shared" si="3"/>
        <v>927.2</v>
      </c>
      <c r="N28" s="20">
        <f t="shared" si="4"/>
        <v>2162.4500000000003</v>
      </c>
      <c r="O28" s="20"/>
      <c r="P28" s="20">
        <f t="shared" si="5"/>
        <v>6481.25</v>
      </c>
      <c r="Q28" s="20"/>
      <c r="R28" s="20">
        <f t="shared" si="6"/>
        <v>7420.06</v>
      </c>
      <c r="S28" s="20">
        <f t="shared" si="7"/>
        <v>4678.7000000000007</v>
      </c>
      <c r="T28" s="21">
        <f t="shared" si="8"/>
        <v>23079.94</v>
      </c>
      <c r="U28" s="61"/>
    </row>
    <row r="29" spans="2:21" x14ac:dyDescent="0.2">
      <c r="B29" s="16">
        <f t="shared" si="9"/>
        <v>12</v>
      </c>
      <c r="C29" s="59" t="s">
        <v>380</v>
      </c>
      <c r="D29" s="54" t="s">
        <v>38</v>
      </c>
      <c r="E29" s="54" t="s">
        <v>71</v>
      </c>
      <c r="F29" s="18" t="s">
        <v>86</v>
      </c>
      <c r="G29" s="20">
        <v>14000</v>
      </c>
      <c r="H29" s="20">
        <v>1975.88</v>
      </c>
      <c r="I29" s="20"/>
      <c r="J29" s="20">
        <f t="shared" si="0"/>
        <v>401.8</v>
      </c>
      <c r="K29" s="20">
        <f t="shared" si="1"/>
        <v>993.99999999999989</v>
      </c>
      <c r="L29" s="20">
        <f t="shared" si="2"/>
        <v>161</v>
      </c>
      <c r="M29" s="20">
        <f t="shared" si="3"/>
        <v>425.6</v>
      </c>
      <c r="N29" s="20">
        <f t="shared" si="4"/>
        <v>992.6</v>
      </c>
      <c r="O29" s="20"/>
      <c r="P29" s="20">
        <f t="shared" si="5"/>
        <v>2975</v>
      </c>
      <c r="Q29" s="20"/>
      <c r="R29" s="20">
        <f t="shared" si="6"/>
        <v>2803.28</v>
      </c>
      <c r="S29" s="20">
        <f t="shared" si="7"/>
        <v>2147.6</v>
      </c>
      <c r="T29" s="21">
        <f t="shared" si="8"/>
        <v>11196.72</v>
      </c>
      <c r="U29" s="61"/>
    </row>
    <row r="30" spans="2:21" ht="15" customHeight="1" x14ac:dyDescent="0.2">
      <c r="B30" s="16">
        <f t="shared" si="9"/>
        <v>13</v>
      </c>
      <c r="C30" s="53" t="s">
        <v>280</v>
      </c>
      <c r="D30" s="54" t="s">
        <v>34</v>
      </c>
      <c r="E30" s="54" t="s">
        <v>73</v>
      </c>
      <c r="F30" s="18" t="s">
        <v>86</v>
      </c>
      <c r="G30" s="20">
        <v>52500</v>
      </c>
      <c r="H30" s="20">
        <v>12349.38</v>
      </c>
      <c r="I30" s="20"/>
      <c r="J30" s="20">
        <f t="shared" si="0"/>
        <v>1506.75</v>
      </c>
      <c r="K30" s="20">
        <f t="shared" si="1"/>
        <v>3727.4999999999995</v>
      </c>
      <c r="L30" s="20">
        <f t="shared" si="2"/>
        <v>603.75</v>
      </c>
      <c r="M30" s="20">
        <f t="shared" si="3"/>
        <v>1596</v>
      </c>
      <c r="N30" s="20">
        <f t="shared" si="4"/>
        <v>3722.2500000000005</v>
      </c>
      <c r="O30" s="20"/>
      <c r="P30" s="20">
        <f t="shared" si="5"/>
        <v>11156.25</v>
      </c>
      <c r="Q30" s="20"/>
      <c r="R30" s="20">
        <f t="shared" si="6"/>
        <v>15452.13</v>
      </c>
      <c r="S30" s="20">
        <f t="shared" si="7"/>
        <v>8053.5</v>
      </c>
      <c r="T30" s="21">
        <f t="shared" si="8"/>
        <v>37047.870000000003</v>
      </c>
      <c r="U30" s="61"/>
    </row>
    <row r="31" spans="2:21" x14ac:dyDescent="0.2">
      <c r="B31" s="16">
        <f t="shared" si="9"/>
        <v>14</v>
      </c>
      <c r="C31" s="53" t="s">
        <v>406</v>
      </c>
      <c r="D31" s="54" t="s">
        <v>404</v>
      </c>
      <c r="E31" s="54" t="s">
        <v>405</v>
      </c>
      <c r="F31" s="18" t="s">
        <v>86</v>
      </c>
      <c r="G31" s="20">
        <v>27500</v>
      </c>
      <c r="H31" s="20">
        <v>6468.76</v>
      </c>
      <c r="I31" s="20"/>
      <c r="J31" s="20">
        <f t="shared" si="0"/>
        <v>789.25</v>
      </c>
      <c r="K31" s="20">
        <f t="shared" si="1"/>
        <v>1952.4999999999998</v>
      </c>
      <c r="L31" s="20">
        <f t="shared" si="2"/>
        <v>316.25</v>
      </c>
      <c r="M31" s="20">
        <f t="shared" si="3"/>
        <v>836</v>
      </c>
      <c r="N31" s="20">
        <f t="shared" si="4"/>
        <v>1949.7500000000002</v>
      </c>
      <c r="O31" s="20"/>
      <c r="P31" s="20">
        <f t="shared" si="5"/>
        <v>5843.75</v>
      </c>
      <c r="Q31" s="20"/>
      <c r="R31" s="20">
        <f t="shared" si="6"/>
        <v>8094.01</v>
      </c>
      <c r="S31" s="20">
        <f t="shared" si="7"/>
        <v>4218.5</v>
      </c>
      <c r="T31" s="21">
        <f t="shared" si="8"/>
        <v>19405.989999999998</v>
      </c>
      <c r="U31" s="61"/>
    </row>
    <row r="32" spans="2:21" ht="12.75" customHeight="1" x14ac:dyDescent="0.2">
      <c r="B32" s="16">
        <f t="shared" si="9"/>
        <v>15</v>
      </c>
      <c r="C32" s="53" t="s">
        <v>425</v>
      </c>
      <c r="D32" s="54" t="s">
        <v>407</v>
      </c>
      <c r="E32" s="54" t="s">
        <v>75</v>
      </c>
      <c r="F32" s="18" t="s">
        <v>86</v>
      </c>
      <c r="G32" s="20">
        <v>14000</v>
      </c>
      <c r="H32" s="20">
        <v>1975.88</v>
      </c>
      <c r="I32" s="20"/>
      <c r="J32" s="20">
        <f t="shared" si="0"/>
        <v>401.8</v>
      </c>
      <c r="K32" s="20">
        <f t="shared" si="1"/>
        <v>993.99999999999989</v>
      </c>
      <c r="L32" s="20">
        <f t="shared" si="2"/>
        <v>161</v>
      </c>
      <c r="M32" s="20">
        <f t="shared" si="3"/>
        <v>425.6</v>
      </c>
      <c r="N32" s="20">
        <f t="shared" si="4"/>
        <v>992.6</v>
      </c>
      <c r="O32" s="20"/>
      <c r="P32" s="20">
        <f t="shared" si="5"/>
        <v>2975</v>
      </c>
      <c r="Q32" s="20"/>
      <c r="R32" s="20">
        <f t="shared" si="6"/>
        <v>2803.28</v>
      </c>
      <c r="S32" s="20">
        <f t="shared" si="7"/>
        <v>2147.6</v>
      </c>
      <c r="T32" s="21">
        <f t="shared" si="8"/>
        <v>11196.72</v>
      </c>
      <c r="U32" s="61"/>
    </row>
    <row r="33" spans="2:21" x14ac:dyDescent="0.2">
      <c r="B33" s="16">
        <f t="shared" si="9"/>
        <v>16</v>
      </c>
      <c r="C33" s="53" t="s">
        <v>426</v>
      </c>
      <c r="D33" s="54" t="s">
        <v>413</v>
      </c>
      <c r="E33" s="54" t="s">
        <v>164</v>
      </c>
      <c r="F33" s="18" t="s">
        <v>86</v>
      </c>
      <c r="G33" s="20">
        <v>28000</v>
      </c>
      <c r="H33" s="20">
        <v>5264.67</v>
      </c>
      <c r="I33" s="20"/>
      <c r="J33" s="20">
        <f t="shared" si="0"/>
        <v>803.6</v>
      </c>
      <c r="K33" s="20">
        <f t="shared" si="1"/>
        <v>1987.9999999999998</v>
      </c>
      <c r="L33" s="20">
        <f t="shared" si="2"/>
        <v>322</v>
      </c>
      <c r="M33" s="20">
        <f t="shared" si="3"/>
        <v>851.2</v>
      </c>
      <c r="N33" s="20">
        <f t="shared" si="4"/>
        <v>1985.2</v>
      </c>
      <c r="O33" s="20"/>
      <c r="P33" s="20">
        <f t="shared" si="5"/>
        <v>5950</v>
      </c>
      <c r="Q33" s="20"/>
      <c r="R33" s="20">
        <f t="shared" si="6"/>
        <v>6919.47</v>
      </c>
      <c r="S33" s="20">
        <f t="shared" si="7"/>
        <v>4295.2</v>
      </c>
      <c r="T33" s="21">
        <f t="shared" si="8"/>
        <v>21080.53</v>
      </c>
      <c r="U33" s="61"/>
    </row>
    <row r="34" spans="2:21" ht="15" customHeight="1" x14ac:dyDescent="0.2">
      <c r="B34" s="16">
        <f t="shared" si="9"/>
        <v>17</v>
      </c>
      <c r="C34" s="53" t="s">
        <v>427</v>
      </c>
      <c r="D34" s="54" t="s">
        <v>416</v>
      </c>
      <c r="E34" s="54" t="s">
        <v>71</v>
      </c>
      <c r="F34" s="18" t="s">
        <v>86</v>
      </c>
      <c r="G34" s="20">
        <v>9000</v>
      </c>
      <c r="H34" s="20">
        <v>1270.21</v>
      </c>
      <c r="I34" s="20"/>
      <c r="J34" s="20">
        <f t="shared" si="0"/>
        <v>258.3</v>
      </c>
      <c r="K34" s="20">
        <f t="shared" si="1"/>
        <v>638.99999999999989</v>
      </c>
      <c r="L34" s="20">
        <f t="shared" si="2"/>
        <v>103.5</v>
      </c>
      <c r="M34" s="20">
        <f t="shared" si="3"/>
        <v>273.60000000000002</v>
      </c>
      <c r="N34" s="20">
        <f t="shared" si="4"/>
        <v>638.1</v>
      </c>
      <c r="O34" s="20"/>
      <c r="P34" s="20">
        <f t="shared" si="5"/>
        <v>1912.5</v>
      </c>
      <c r="Q34" s="20"/>
      <c r="R34" s="20">
        <f t="shared" si="6"/>
        <v>1802.1100000000001</v>
      </c>
      <c r="S34" s="20">
        <f t="shared" si="7"/>
        <v>1380.6</v>
      </c>
      <c r="T34" s="21">
        <f t="shared" si="8"/>
        <v>7197.8899999999994</v>
      </c>
      <c r="U34" s="61"/>
    </row>
    <row r="35" spans="2:21" ht="15" customHeight="1" x14ac:dyDescent="0.2">
      <c r="B35" s="16">
        <f t="shared" si="9"/>
        <v>18</v>
      </c>
      <c r="C35" s="53" t="s">
        <v>428</v>
      </c>
      <c r="D35" s="54" t="s">
        <v>421</v>
      </c>
      <c r="E35" s="54" t="s">
        <v>71</v>
      </c>
      <c r="F35" s="18" t="s">
        <v>86</v>
      </c>
      <c r="G35" s="20">
        <v>10000</v>
      </c>
      <c r="H35" s="20">
        <v>1411.34</v>
      </c>
      <c r="I35" s="20"/>
      <c r="J35" s="20">
        <f t="shared" si="0"/>
        <v>287</v>
      </c>
      <c r="K35" s="20">
        <f t="shared" si="1"/>
        <v>709.99999999999989</v>
      </c>
      <c r="L35" s="20">
        <f t="shared" si="2"/>
        <v>115</v>
      </c>
      <c r="M35" s="20">
        <f t="shared" si="3"/>
        <v>304</v>
      </c>
      <c r="N35" s="20">
        <f t="shared" si="4"/>
        <v>709</v>
      </c>
      <c r="O35" s="20"/>
      <c r="P35" s="20">
        <f t="shared" si="5"/>
        <v>2125</v>
      </c>
      <c r="Q35" s="20"/>
      <c r="R35" s="20">
        <f t="shared" si="6"/>
        <v>2002.34</v>
      </c>
      <c r="S35" s="20">
        <f t="shared" si="7"/>
        <v>1534</v>
      </c>
      <c r="T35" s="21">
        <f t="shared" si="8"/>
        <v>7997.66</v>
      </c>
      <c r="U35" s="61"/>
    </row>
    <row r="36" spans="2:21" ht="15" customHeight="1" x14ac:dyDescent="0.2">
      <c r="B36" s="16">
        <f t="shared" si="9"/>
        <v>19</v>
      </c>
      <c r="C36" s="53" t="s">
        <v>429</v>
      </c>
      <c r="D36" s="54" t="s">
        <v>422</v>
      </c>
      <c r="E36" s="54" t="s">
        <v>164</v>
      </c>
      <c r="F36" s="18" t="s">
        <v>86</v>
      </c>
      <c r="G36" s="20">
        <v>14000</v>
      </c>
      <c r="H36" s="20">
        <v>1975.88</v>
      </c>
      <c r="I36" s="20"/>
      <c r="J36" s="20">
        <f t="shared" si="0"/>
        <v>401.8</v>
      </c>
      <c r="K36" s="20">
        <f t="shared" si="1"/>
        <v>993.99999999999989</v>
      </c>
      <c r="L36" s="20">
        <f t="shared" si="2"/>
        <v>161</v>
      </c>
      <c r="M36" s="20">
        <f t="shared" si="3"/>
        <v>425.6</v>
      </c>
      <c r="N36" s="20">
        <f t="shared" si="4"/>
        <v>992.6</v>
      </c>
      <c r="O36" s="20"/>
      <c r="P36" s="20">
        <f t="shared" si="5"/>
        <v>2975</v>
      </c>
      <c r="Q36" s="20"/>
      <c r="R36" s="20">
        <f t="shared" si="6"/>
        <v>2803.28</v>
      </c>
      <c r="S36" s="20">
        <f t="shared" si="7"/>
        <v>2147.6</v>
      </c>
      <c r="T36" s="21">
        <f t="shared" si="8"/>
        <v>11196.72</v>
      </c>
      <c r="U36" s="61"/>
    </row>
    <row r="37" spans="2:21" ht="15" customHeight="1" x14ac:dyDescent="0.2">
      <c r="B37" s="16">
        <f t="shared" si="9"/>
        <v>20</v>
      </c>
      <c r="C37" s="53" t="s">
        <v>430</v>
      </c>
      <c r="D37" s="54" t="s">
        <v>424</v>
      </c>
      <c r="E37" s="54" t="s">
        <v>71</v>
      </c>
      <c r="F37" s="18" t="s">
        <v>86</v>
      </c>
      <c r="G37" s="20">
        <v>10000</v>
      </c>
      <c r="H37" s="20">
        <v>1411.34</v>
      </c>
      <c r="I37" s="20"/>
      <c r="J37" s="20">
        <f t="shared" si="0"/>
        <v>287</v>
      </c>
      <c r="K37" s="20">
        <f t="shared" si="1"/>
        <v>709.99999999999989</v>
      </c>
      <c r="L37" s="20">
        <f t="shared" si="2"/>
        <v>115</v>
      </c>
      <c r="M37" s="20">
        <f t="shared" si="3"/>
        <v>304</v>
      </c>
      <c r="N37" s="20">
        <f t="shared" si="4"/>
        <v>709</v>
      </c>
      <c r="O37" s="20"/>
      <c r="P37" s="20">
        <f t="shared" si="5"/>
        <v>2125</v>
      </c>
      <c r="Q37" s="20"/>
      <c r="R37" s="20">
        <f t="shared" si="6"/>
        <v>2002.34</v>
      </c>
      <c r="S37" s="20">
        <f t="shared" si="7"/>
        <v>1534</v>
      </c>
      <c r="T37" s="21">
        <f t="shared" si="8"/>
        <v>7997.66</v>
      </c>
      <c r="U37" s="61"/>
    </row>
    <row r="38" spans="2:21" x14ac:dyDescent="0.2">
      <c r="B38" s="16">
        <f t="shared" si="9"/>
        <v>21</v>
      </c>
      <c r="C38" s="53" t="s">
        <v>431</v>
      </c>
      <c r="D38" s="54" t="s">
        <v>408</v>
      </c>
      <c r="E38" s="54" t="s">
        <v>71</v>
      </c>
      <c r="F38" s="18" t="s">
        <v>86</v>
      </c>
      <c r="G38" s="20">
        <v>5000</v>
      </c>
      <c r="H38" s="20">
        <v>705.67</v>
      </c>
      <c r="I38" s="20"/>
      <c r="J38" s="20">
        <f t="shared" si="0"/>
        <v>143.5</v>
      </c>
      <c r="K38" s="20">
        <f t="shared" si="1"/>
        <v>354.99999999999994</v>
      </c>
      <c r="L38" s="20">
        <f t="shared" si="2"/>
        <v>57.5</v>
      </c>
      <c r="M38" s="20">
        <f t="shared" si="3"/>
        <v>152</v>
      </c>
      <c r="N38" s="20">
        <f t="shared" si="4"/>
        <v>354.5</v>
      </c>
      <c r="O38" s="20"/>
      <c r="P38" s="20">
        <f t="shared" si="5"/>
        <v>1062.5</v>
      </c>
      <c r="Q38" s="20"/>
      <c r="R38" s="20">
        <f t="shared" si="6"/>
        <v>1001.17</v>
      </c>
      <c r="S38" s="20">
        <f t="shared" si="7"/>
        <v>767</v>
      </c>
      <c r="T38" s="21">
        <f t="shared" si="8"/>
        <v>3998.83</v>
      </c>
      <c r="U38" s="61"/>
    </row>
    <row r="39" spans="2:21" ht="15" customHeight="1" x14ac:dyDescent="0.2">
      <c r="B39" s="16">
        <f t="shared" si="9"/>
        <v>22</v>
      </c>
      <c r="C39" s="53" t="s">
        <v>443</v>
      </c>
      <c r="D39" s="54" t="s">
        <v>438</v>
      </c>
      <c r="E39" s="54" t="s">
        <v>71</v>
      </c>
      <c r="F39" s="18"/>
      <c r="G39" s="20">
        <v>14000</v>
      </c>
      <c r="H39" s="20">
        <v>1975.89</v>
      </c>
      <c r="I39" s="20"/>
      <c r="J39" s="20">
        <f t="shared" si="0"/>
        <v>401.8</v>
      </c>
      <c r="K39" s="20">
        <f t="shared" si="1"/>
        <v>993.99999999999989</v>
      </c>
      <c r="L39" s="20">
        <f t="shared" si="2"/>
        <v>161</v>
      </c>
      <c r="M39" s="20">
        <f t="shared" si="3"/>
        <v>425.6</v>
      </c>
      <c r="N39" s="20">
        <f t="shared" si="4"/>
        <v>992.6</v>
      </c>
      <c r="O39" s="20"/>
      <c r="P39" s="20">
        <f t="shared" si="5"/>
        <v>2975</v>
      </c>
      <c r="Q39" s="20"/>
      <c r="R39" s="20">
        <f t="shared" ref="R39:R40" si="10">+J39+M39+O39+Q39+H39</f>
        <v>2803.29</v>
      </c>
      <c r="S39" s="20">
        <f t="shared" ref="S39:S40" si="11">+N39+L39+K39</f>
        <v>2147.6</v>
      </c>
      <c r="T39" s="21">
        <f t="shared" ref="T39:T40" si="12">+G39-R39</f>
        <v>11196.71</v>
      </c>
      <c r="U39" s="61"/>
    </row>
    <row r="40" spans="2:21" x14ac:dyDescent="0.2">
      <c r="B40" s="16">
        <f t="shared" si="9"/>
        <v>23</v>
      </c>
      <c r="C40" s="53" t="s">
        <v>380</v>
      </c>
      <c r="D40" s="54" t="s">
        <v>442</v>
      </c>
      <c r="E40" s="54" t="s">
        <v>164</v>
      </c>
      <c r="F40" s="18"/>
      <c r="G40" s="20">
        <v>43000</v>
      </c>
      <c r="H40" s="20">
        <v>8793.0400000000009</v>
      </c>
      <c r="I40" s="20"/>
      <c r="J40" s="20">
        <f t="shared" si="0"/>
        <v>1234.0999999999999</v>
      </c>
      <c r="K40" s="20">
        <f t="shared" si="1"/>
        <v>3052.9999999999995</v>
      </c>
      <c r="L40" s="20">
        <f t="shared" si="2"/>
        <v>494.5</v>
      </c>
      <c r="M40" s="20">
        <f t="shared" si="3"/>
        <v>1307.2</v>
      </c>
      <c r="N40" s="20">
        <f t="shared" si="4"/>
        <v>3048.7000000000003</v>
      </c>
      <c r="O40" s="20"/>
      <c r="P40" s="20">
        <f t="shared" si="5"/>
        <v>9137.5</v>
      </c>
      <c r="Q40" s="20"/>
      <c r="R40" s="20">
        <f t="shared" si="10"/>
        <v>11334.34</v>
      </c>
      <c r="S40" s="20">
        <f t="shared" si="11"/>
        <v>6596.2</v>
      </c>
      <c r="T40" s="21">
        <f t="shared" si="12"/>
        <v>31665.66</v>
      </c>
      <c r="U40" s="61"/>
    </row>
    <row r="41" spans="2:21" ht="15" customHeight="1" x14ac:dyDescent="0.2">
      <c r="B41" s="37"/>
      <c r="C41" s="56" t="s">
        <v>88</v>
      </c>
      <c r="D41" s="37"/>
      <c r="E41" s="37"/>
      <c r="F41" s="38"/>
      <c r="G41" s="40"/>
      <c r="H41" s="40"/>
      <c r="I41" s="40"/>
      <c r="J41" s="40"/>
      <c r="K41" s="40"/>
      <c r="L41" s="41"/>
      <c r="M41" s="40"/>
      <c r="N41" s="40"/>
      <c r="O41" s="41"/>
      <c r="P41" s="41"/>
      <c r="Q41" s="41"/>
      <c r="R41" s="41"/>
      <c r="S41" s="41"/>
      <c r="T41" s="42"/>
      <c r="U41" s="61"/>
    </row>
    <row r="42" spans="2:21" x14ac:dyDescent="0.2">
      <c r="B42" s="16">
        <f>1+B40</f>
        <v>24</v>
      </c>
      <c r="C42" s="17" t="s">
        <v>342</v>
      </c>
      <c r="D42" s="18" t="s">
        <v>322</v>
      </c>
      <c r="E42" s="18" t="s">
        <v>321</v>
      </c>
      <c r="F42" s="18" t="s">
        <v>86</v>
      </c>
      <c r="G42" s="20">
        <v>10000</v>
      </c>
      <c r="H42" s="20">
        <v>2352.3200000000002</v>
      </c>
      <c r="I42" s="20"/>
      <c r="J42" s="20">
        <f t="shared" ref="J42:J52" si="13">+G42*2.87%</f>
        <v>287</v>
      </c>
      <c r="K42" s="20">
        <f t="shared" ref="K42:K52" si="14">G42*7.1%</f>
        <v>709.99999999999989</v>
      </c>
      <c r="L42" s="20">
        <f t="shared" ref="L42:L52" si="15">G42*1.15%</f>
        <v>115</v>
      </c>
      <c r="M42" s="20">
        <f t="shared" ref="M42:M52" si="16">+G42*3.04%</f>
        <v>304</v>
      </c>
      <c r="N42" s="20">
        <f t="shared" ref="N42:N52" si="17">G42*7.09%</f>
        <v>709</v>
      </c>
      <c r="O42" s="20">
        <v>3430.92</v>
      </c>
      <c r="P42" s="20">
        <f t="shared" ref="P42:P52" si="18">J42+K42+L42+M42+N42</f>
        <v>2125</v>
      </c>
      <c r="Q42" s="20"/>
      <c r="R42" s="20">
        <f>+J42+M42+Q42+H42</f>
        <v>2943.32</v>
      </c>
      <c r="S42" s="20">
        <f t="shared" ref="S42:S52" si="19">+N42+L42+K42</f>
        <v>1534</v>
      </c>
      <c r="T42" s="21">
        <f t="shared" ref="T42:T52" si="20">+G42-R42</f>
        <v>7056.68</v>
      </c>
      <c r="U42" s="61"/>
    </row>
    <row r="43" spans="2:21" ht="12" customHeight="1" x14ac:dyDescent="0.2">
      <c r="B43" s="16">
        <f t="shared" si="9"/>
        <v>25</v>
      </c>
      <c r="C43" s="17" t="s">
        <v>363</v>
      </c>
      <c r="D43" s="18" t="s">
        <v>357</v>
      </c>
      <c r="E43" s="18" t="s">
        <v>83</v>
      </c>
      <c r="F43" s="18" t="s">
        <v>85</v>
      </c>
      <c r="G43" s="20">
        <v>45000</v>
      </c>
      <c r="H43" s="20">
        <v>9545.76</v>
      </c>
      <c r="I43" s="20"/>
      <c r="J43" s="20">
        <f t="shared" si="13"/>
        <v>1291.5</v>
      </c>
      <c r="K43" s="20">
        <f t="shared" si="14"/>
        <v>3194.9999999999995</v>
      </c>
      <c r="L43" s="20">
        <f t="shared" si="15"/>
        <v>517.5</v>
      </c>
      <c r="M43" s="20">
        <f t="shared" si="16"/>
        <v>1368</v>
      </c>
      <c r="N43" s="20">
        <f t="shared" si="17"/>
        <v>3190.5</v>
      </c>
      <c r="O43" s="20"/>
      <c r="P43" s="20">
        <f t="shared" si="18"/>
        <v>9562.5</v>
      </c>
      <c r="Q43" s="20"/>
      <c r="R43" s="20">
        <f>+J43+M43+O43+Q43+H43</f>
        <v>12205.26</v>
      </c>
      <c r="S43" s="20">
        <f t="shared" si="19"/>
        <v>6903</v>
      </c>
      <c r="T43" s="21">
        <f t="shared" si="20"/>
        <v>32794.74</v>
      </c>
      <c r="U43" s="61"/>
    </row>
    <row r="44" spans="2:21" ht="12.75" customHeight="1" x14ac:dyDescent="0.2">
      <c r="B44" s="16">
        <f t="shared" si="9"/>
        <v>26</v>
      </c>
      <c r="C44" s="17" t="s">
        <v>353</v>
      </c>
      <c r="D44" s="18" t="s">
        <v>349</v>
      </c>
      <c r="E44" s="18" t="s">
        <v>345</v>
      </c>
      <c r="F44" s="18" t="s">
        <v>85</v>
      </c>
      <c r="G44" s="20">
        <v>10000</v>
      </c>
      <c r="H44" s="20">
        <v>2352.3200000000002</v>
      </c>
      <c r="I44" s="20"/>
      <c r="J44" s="20">
        <f t="shared" si="13"/>
        <v>287</v>
      </c>
      <c r="K44" s="20">
        <f t="shared" si="14"/>
        <v>709.99999999999989</v>
      </c>
      <c r="L44" s="20">
        <f t="shared" si="15"/>
        <v>115</v>
      </c>
      <c r="M44" s="20">
        <f t="shared" si="16"/>
        <v>304</v>
      </c>
      <c r="N44" s="20">
        <f t="shared" si="17"/>
        <v>709</v>
      </c>
      <c r="O44" s="20"/>
      <c r="P44" s="20">
        <f t="shared" si="18"/>
        <v>2125</v>
      </c>
      <c r="Q44" s="20"/>
      <c r="R44" s="20">
        <f>+J44+M44+O44+Q44+H44</f>
        <v>2943.32</v>
      </c>
      <c r="S44" s="20">
        <f t="shared" si="19"/>
        <v>1534</v>
      </c>
      <c r="T44" s="21">
        <f t="shared" si="20"/>
        <v>7056.68</v>
      </c>
      <c r="U44" s="61"/>
    </row>
    <row r="45" spans="2:21" x14ac:dyDescent="0.2">
      <c r="B45" s="16">
        <f t="shared" si="9"/>
        <v>27</v>
      </c>
      <c r="C45" s="17" t="s">
        <v>353</v>
      </c>
      <c r="D45" s="18" t="s">
        <v>350</v>
      </c>
      <c r="E45" s="18" t="s">
        <v>351</v>
      </c>
      <c r="F45" s="18" t="s">
        <v>86</v>
      </c>
      <c r="G45" s="20">
        <v>25000</v>
      </c>
      <c r="H45" s="20">
        <v>5880.7</v>
      </c>
      <c r="I45" s="20"/>
      <c r="J45" s="20">
        <f t="shared" si="13"/>
        <v>717.5</v>
      </c>
      <c r="K45" s="20">
        <f t="shared" si="14"/>
        <v>1774.9999999999998</v>
      </c>
      <c r="L45" s="20">
        <f t="shared" si="15"/>
        <v>287.5</v>
      </c>
      <c r="M45" s="20">
        <f t="shared" si="16"/>
        <v>760</v>
      </c>
      <c r="N45" s="20">
        <f t="shared" si="17"/>
        <v>1772.5000000000002</v>
      </c>
      <c r="O45" s="20">
        <v>1715.46</v>
      </c>
      <c r="P45" s="20">
        <f t="shared" si="18"/>
        <v>5312.5</v>
      </c>
      <c r="Q45" s="20"/>
      <c r="R45" s="20">
        <f>+J45+M45+Q45+H45</f>
        <v>7358.2</v>
      </c>
      <c r="S45" s="20">
        <f t="shared" si="19"/>
        <v>3835</v>
      </c>
      <c r="T45" s="21">
        <f t="shared" si="20"/>
        <v>17641.8</v>
      </c>
      <c r="U45" s="61"/>
    </row>
    <row r="46" spans="2:21" x14ac:dyDescent="0.2">
      <c r="B46" s="16">
        <f t="shared" si="9"/>
        <v>28</v>
      </c>
      <c r="C46" s="17" t="s">
        <v>342</v>
      </c>
      <c r="D46" s="18" t="s">
        <v>332</v>
      </c>
      <c r="E46" s="18" t="s">
        <v>321</v>
      </c>
      <c r="F46" s="18" t="s">
        <v>86</v>
      </c>
      <c r="G46" s="20">
        <v>10000</v>
      </c>
      <c r="H46" s="20">
        <v>2352.3200000000002</v>
      </c>
      <c r="I46" s="20"/>
      <c r="J46" s="20">
        <f t="shared" si="13"/>
        <v>287</v>
      </c>
      <c r="K46" s="20">
        <f t="shared" si="14"/>
        <v>709.99999999999989</v>
      </c>
      <c r="L46" s="20">
        <f t="shared" si="15"/>
        <v>115</v>
      </c>
      <c r="M46" s="20">
        <f t="shared" si="16"/>
        <v>304</v>
      </c>
      <c r="N46" s="20">
        <f t="shared" si="17"/>
        <v>709</v>
      </c>
      <c r="O46" s="20">
        <v>1715.46</v>
      </c>
      <c r="P46" s="20">
        <f t="shared" si="18"/>
        <v>2125</v>
      </c>
      <c r="Q46" s="20"/>
      <c r="R46" s="20">
        <f>+J46+M46+Q46+H46</f>
        <v>2943.32</v>
      </c>
      <c r="S46" s="20">
        <f t="shared" si="19"/>
        <v>1534</v>
      </c>
      <c r="T46" s="21">
        <f t="shared" si="20"/>
        <v>7056.68</v>
      </c>
      <c r="U46" s="61"/>
    </row>
    <row r="47" spans="2:21" ht="12" customHeight="1" x14ac:dyDescent="0.2">
      <c r="B47" s="16">
        <f t="shared" si="9"/>
        <v>29</v>
      </c>
      <c r="C47" s="17" t="s">
        <v>316</v>
      </c>
      <c r="D47" s="18" t="s">
        <v>315</v>
      </c>
      <c r="E47" s="18" t="s">
        <v>75</v>
      </c>
      <c r="F47" s="18" t="s">
        <v>86</v>
      </c>
      <c r="G47" s="20">
        <v>14000</v>
      </c>
      <c r="H47" s="20">
        <v>1975.88</v>
      </c>
      <c r="I47" s="20"/>
      <c r="J47" s="20">
        <f t="shared" si="13"/>
        <v>401.8</v>
      </c>
      <c r="K47" s="20">
        <f t="shared" si="14"/>
        <v>993.99999999999989</v>
      </c>
      <c r="L47" s="20">
        <f t="shared" si="15"/>
        <v>161</v>
      </c>
      <c r="M47" s="20">
        <f t="shared" si="16"/>
        <v>425.6</v>
      </c>
      <c r="N47" s="20">
        <f t="shared" si="17"/>
        <v>992.6</v>
      </c>
      <c r="O47" s="20"/>
      <c r="P47" s="20">
        <f t="shared" si="18"/>
        <v>2975</v>
      </c>
      <c r="Q47" s="20"/>
      <c r="R47" s="20">
        <f t="shared" ref="R47:R52" si="21">+J47+M47+O47+Q47+H47</f>
        <v>2803.28</v>
      </c>
      <c r="S47" s="20">
        <f t="shared" si="19"/>
        <v>2147.6</v>
      </c>
      <c r="T47" s="21">
        <f t="shared" si="20"/>
        <v>11196.72</v>
      </c>
      <c r="U47" s="61"/>
    </row>
    <row r="48" spans="2:21" x14ac:dyDescent="0.2">
      <c r="B48" s="16">
        <f t="shared" si="9"/>
        <v>30</v>
      </c>
      <c r="C48" s="53" t="s">
        <v>365</v>
      </c>
      <c r="D48" s="18" t="s">
        <v>360</v>
      </c>
      <c r="E48" s="18" t="s">
        <v>71</v>
      </c>
      <c r="F48" s="18" t="s">
        <v>86</v>
      </c>
      <c r="G48" s="20">
        <v>14000</v>
      </c>
      <c r="H48" s="20">
        <v>1975.88</v>
      </c>
      <c r="I48" s="20"/>
      <c r="J48" s="20">
        <f t="shared" si="13"/>
        <v>401.8</v>
      </c>
      <c r="K48" s="20">
        <f t="shared" si="14"/>
        <v>993.99999999999989</v>
      </c>
      <c r="L48" s="20">
        <f t="shared" si="15"/>
        <v>161</v>
      </c>
      <c r="M48" s="20">
        <f t="shared" si="16"/>
        <v>425.6</v>
      </c>
      <c r="N48" s="20">
        <f t="shared" si="17"/>
        <v>992.6</v>
      </c>
      <c r="O48" s="20"/>
      <c r="P48" s="20">
        <f t="shared" si="18"/>
        <v>2975</v>
      </c>
      <c r="Q48" s="20"/>
      <c r="R48" s="20">
        <f t="shared" si="21"/>
        <v>2803.28</v>
      </c>
      <c r="S48" s="20">
        <f t="shared" si="19"/>
        <v>2147.6</v>
      </c>
      <c r="T48" s="21">
        <f t="shared" si="20"/>
        <v>11196.72</v>
      </c>
      <c r="U48" s="61"/>
    </row>
    <row r="49" spans="2:21" x14ac:dyDescent="0.2">
      <c r="B49" s="16">
        <f t="shared" si="9"/>
        <v>31</v>
      </c>
      <c r="C49" s="17" t="s">
        <v>318</v>
      </c>
      <c r="D49" s="18" t="s">
        <v>68</v>
      </c>
      <c r="E49" s="18" t="s">
        <v>118</v>
      </c>
      <c r="F49" s="18" t="s">
        <v>85</v>
      </c>
      <c r="G49" s="20">
        <v>10000</v>
      </c>
      <c r="H49" s="20">
        <v>2352.3200000000002</v>
      </c>
      <c r="I49" s="20"/>
      <c r="J49" s="20">
        <f t="shared" si="13"/>
        <v>287</v>
      </c>
      <c r="K49" s="20">
        <f t="shared" si="14"/>
        <v>709.99999999999989</v>
      </c>
      <c r="L49" s="20">
        <f t="shared" si="15"/>
        <v>115</v>
      </c>
      <c r="M49" s="20">
        <f t="shared" si="16"/>
        <v>304</v>
      </c>
      <c r="N49" s="20">
        <f t="shared" si="17"/>
        <v>709</v>
      </c>
      <c r="O49" s="20"/>
      <c r="P49" s="20">
        <f t="shared" si="18"/>
        <v>2125</v>
      </c>
      <c r="Q49" s="20"/>
      <c r="R49" s="20">
        <f t="shared" si="21"/>
        <v>2943.32</v>
      </c>
      <c r="S49" s="20">
        <f t="shared" si="19"/>
        <v>1534</v>
      </c>
      <c r="T49" s="21">
        <f t="shared" si="20"/>
        <v>7056.68</v>
      </c>
      <c r="U49" s="61"/>
    </row>
    <row r="50" spans="2:21" ht="15" customHeight="1" x14ac:dyDescent="0.2">
      <c r="B50" s="16">
        <f t="shared" si="9"/>
        <v>32</v>
      </c>
      <c r="C50" s="17" t="s">
        <v>381</v>
      </c>
      <c r="D50" s="18" t="s">
        <v>376</v>
      </c>
      <c r="E50" s="18" t="s">
        <v>71</v>
      </c>
      <c r="F50" s="18" t="s">
        <v>86</v>
      </c>
      <c r="G50" s="20">
        <v>59000</v>
      </c>
      <c r="H50" s="20">
        <v>11521.65</v>
      </c>
      <c r="I50" s="20"/>
      <c r="J50" s="20">
        <f t="shared" si="13"/>
        <v>1693.3</v>
      </c>
      <c r="K50" s="20">
        <f t="shared" si="14"/>
        <v>4189</v>
      </c>
      <c r="L50" s="20">
        <f t="shared" si="15"/>
        <v>678.5</v>
      </c>
      <c r="M50" s="20">
        <f t="shared" si="16"/>
        <v>1793.6</v>
      </c>
      <c r="N50" s="20">
        <f t="shared" si="17"/>
        <v>4183.1000000000004</v>
      </c>
      <c r="O50" s="20"/>
      <c r="P50" s="20">
        <f t="shared" si="18"/>
        <v>12537.5</v>
      </c>
      <c r="Q50" s="20"/>
      <c r="R50" s="20">
        <f t="shared" si="21"/>
        <v>15008.55</v>
      </c>
      <c r="S50" s="20">
        <f t="shared" si="19"/>
        <v>9050.6</v>
      </c>
      <c r="T50" s="21">
        <f t="shared" si="20"/>
        <v>43991.45</v>
      </c>
      <c r="U50" s="61"/>
    </row>
    <row r="51" spans="2:21" x14ac:dyDescent="0.2">
      <c r="B51" s="16">
        <f t="shared" si="9"/>
        <v>33</v>
      </c>
      <c r="C51" s="17" t="s">
        <v>432</v>
      </c>
      <c r="D51" s="18" t="s">
        <v>415</v>
      </c>
      <c r="E51" s="18" t="s">
        <v>411</v>
      </c>
      <c r="F51" s="18" t="s">
        <v>86</v>
      </c>
      <c r="G51" s="20">
        <v>7365</v>
      </c>
      <c r="H51" s="20">
        <v>1724.79</v>
      </c>
      <c r="I51" s="20"/>
      <c r="J51" s="20">
        <f t="shared" si="13"/>
        <v>211.37549999999999</v>
      </c>
      <c r="K51" s="20">
        <f t="shared" si="14"/>
        <v>522.91499999999996</v>
      </c>
      <c r="L51" s="20">
        <f t="shared" si="15"/>
        <v>84.697500000000005</v>
      </c>
      <c r="M51" s="20">
        <f t="shared" si="16"/>
        <v>223.89599999999999</v>
      </c>
      <c r="N51" s="20">
        <f t="shared" si="17"/>
        <v>522.17849999999999</v>
      </c>
      <c r="O51" s="20"/>
      <c r="P51" s="20">
        <f t="shared" si="18"/>
        <v>1565.0625</v>
      </c>
      <c r="Q51" s="20"/>
      <c r="R51" s="20">
        <f t="shared" si="21"/>
        <v>2160.0614999999998</v>
      </c>
      <c r="S51" s="20">
        <f t="shared" si="19"/>
        <v>1129.7909999999999</v>
      </c>
      <c r="T51" s="21">
        <f t="shared" si="20"/>
        <v>5204.9385000000002</v>
      </c>
      <c r="U51" s="61"/>
    </row>
    <row r="52" spans="2:21" ht="15" customHeight="1" x14ac:dyDescent="0.2">
      <c r="B52" s="16">
        <f t="shared" si="9"/>
        <v>34</v>
      </c>
      <c r="C52" s="17" t="s">
        <v>381</v>
      </c>
      <c r="D52" s="18" t="s">
        <v>441</v>
      </c>
      <c r="E52" s="18" t="s">
        <v>75</v>
      </c>
      <c r="F52" s="18" t="s">
        <v>86</v>
      </c>
      <c r="G52" s="20">
        <v>14000</v>
      </c>
      <c r="H52" s="20">
        <v>1975.89</v>
      </c>
      <c r="I52" s="20"/>
      <c r="J52" s="20">
        <f t="shared" si="13"/>
        <v>401.8</v>
      </c>
      <c r="K52" s="20">
        <f t="shared" si="14"/>
        <v>993.99999999999989</v>
      </c>
      <c r="L52" s="20">
        <f t="shared" si="15"/>
        <v>161</v>
      </c>
      <c r="M52" s="20">
        <f t="shared" si="16"/>
        <v>425.6</v>
      </c>
      <c r="N52" s="20">
        <f t="shared" si="17"/>
        <v>992.6</v>
      </c>
      <c r="O52" s="20"/>
      <c r="P52" s="20">
        <f t="shared" si="18"/>
        <v>2975</v>
      </c>
      <c r="Q52" s="20"/>
      <c r="R52" s="20">
        <f t="shared" si="21"/>
        <v>2803.29</v>
      </c>
      <c r="S52" s="20">
        <f t="shared" si="19"/>
        <v>2147.6</v>
      </c>
      <c r="T52" s="21">
        <f t="shared" si="20"/>
        <v>11196.71</v>
      </c>
      <c r="U52" s="61"/>
    </row>
    <row r="53" spans="2:21" ht="15" customHeight="1" x14ac:dyDescent="0.2">
      <c r="B53" s="37"/>
      <c r="C53" s="57" t="s">
        <v>89</v>
      </c>
      <c r="D53" s="37"/>
      <c r="E53" s="37"/>
      <c r="F53" s="38"/>
      <c r="G53" s="40"/>
      <c r="H53" s="40"/>
      <c r="I53" s="40"/>
      <c r="J53" s="40"/>
      <c r="K53" s="40"/>
      <c r="L53" s="41"/>
      <c r="M53" s="40"/>
      <c r="N53" s="40"/>
      <c r="O53" s="41"/>
      <c r="P53" s="41"/>
      <c r="Q53" s="41"/>
      <c r="R53" s="41"/>
      <c r="S53" s="41"/>
      <c r="T53" s="42"/>
      <c r="U53" s="61"/>
    </row>
    <row r="54" spans="2:21" x14ac:dyDescent="0.2">
      <c r="B54" s="16">
        <f>1+B52</f>
        <v>35</v>
      </c>
      <c r="C54" s="17" t="s">
        <v>317</v>
      </c>
      <c r="D54" s="18" t="s">
        <v>26</v>
      </c>
      <c r="E54" s="18" t="s">
        <v>70</v>
      </c>
      <c r="F54" s="18" t="s">
        <v>85</v>
      </c>
      <c r="G54" s="20">
        <v>55000</v>
      </c>
      <c r="H54" s="20">
        <v>10957.11</v>
      </c>
      <c r="I54" s="20"/>
      <c r="J54" s="20">
        <f t="shared" ref="J54:J63" si="22">+G54*2.87%</f>
        <v>1578.5</v>
      </c>
      <c r="K54" s="20">
        <f t="shared" ref="K54:K63" si="23">G54*7.1%</f>
        <v>3904.9999999999995</v>
      </c>
      <c r="L54" s="20">
        <f t="shared" ref="L54:L63" si="24">G54*1.15%</f>
        <v>632.5</v>
      </c>
      <c r="M54" s="20">
        <f t="shared" ref="M54:M63" si="25">+G54*3.04%</f>
        <v>1672</v>
      </c>
      <c r="N54" s="20">
        <f t="shared" ref="N54:N63" si="26">G54*7.09%</f>
        <v>3899.5000000000005</v>
      </c>
      <c r="O54" s="20"/>
      <c r="P54" s="20">
        <f t="shared" ref="P54:P63" si="27">J54+K54+L54+M54+N54</f>
        <v>11687.5</v>
      </c>
      <c r="Q54" s="20"/>
      <c r="R54" s="20">
        <f>+J54+M54+O54+Q54+H54</f>
        <v>14207.61</v>
      </c>
      <c r="S54" s="20">
        <f t="shared" ref="S54:S63" si="28">+N54+L54+K54</f>
        <v>8437</v>
      </c>
      <c r="T54" s="21">
        <f t="shared" ref="T54:T63" si="29">+G54-R54</f>
        <v>40792.39</v>
      </c>
      <c r="U54" s="61"/>
    </row>
    <row r="55" spans="2:21" x14ac:dyDescent="0.2">
      <c r="B55" s="16">
        <f t="shared" si="9"/>
        <v>36</v>
      </c>
      <c r="C55" s="53" t="s">
        <v>370</v>
      </c>
      <c r="D55" s="54" t="s">
        <v>129</v>
      </c>
      <c r="E55" s="54" t="s">
        <v>130</v>
      </c>
      <c r="F55" s="18" t="s">
        <v>86</v>
      </c>
      <c r="G55" s="19">
        <v>14000</v>
      </c>
      <c r="H55" s="20">
        <v>1975.88</v>
      </c>
      <c r="I55" s="20"/>
      <c r="J55" s="20">
        <f t="shared" si="22"/>
        <v>401.8</v>
      </c>
      <c r="K55" s="20">
        <f t="shared" si="23"/>
        <v>993.99999999999989</v>
      </c>
      <c r="L55" s="20">
        <f t="shared" si="24"/>
        <v>161</v>
      </c>
      <c r="M55" s="20">
        <f t="shared" si="25"/>
        <v>425.6</v>
      </c>
      <c r="N55" s="20">
        <f t="shared" si="26"/>
        <v>992.6</v>
      </c>
      <c r="O55" s="20"/>
      <c r="P55" s="20">
        <f t="shared" si="27"/>
        <v>2975</v>
      </c>
      <c r="Q55" s="20"/>
      <c r="R55" s="20">
        <f>+J55+M55+O55+Q55+H55</f>
        <v>2803.28</v>
      </c>
      <c r="S55" s="20">
        <f t="shared" si="28"/>
        <v>2147.6</v>
      </c>
      <c r="T55" s="21">
        <f t="shared" si="29"/>
        <v>11196.72</v>
      </c>
      <c r="U55" s="61"/>
    </row>
    <row r="56" spans="2:21" ht="15" customHeight="1" x14ac:dyDescent="0.2">
      <c r="B56" s="16">
        <f t="shared" si="9"/>
        <v>37</v>
      </c>
      <c r="C56" s="17" t="s">
        <v>141</v>
      </c>
      <c r="D56" s="18" t="s">
        <v>51</v>
      </c>
      <c r="E56" s="18" t="s">
        <v>75</v>
      </c>
      <c r="F56" s="18" t="s">
        <v>85</v>
      </c>
      <c r="G56" s="20">
        <v>14000</v>
      </c>
      <c r="H56" s="20">
        <v>1975.89</v>
      </c>
      <c r="I56" s="20"/>
      <c r="J56" s="20">
        <f t="shared" si="22"/>
        <v>401.8</v>
      </c>
      <c r="K56" s="20">
        <f t="shared" si="23"/>
        <v>993.99999999999989</v>
      </c>
      <c r="L56" s="20">
        <f t="shared" si="24"/>
        <v>161</v>
      </c>
      <c r="M56" s="20">
        <f t="shared" si="25"/>
        <v>425.6</v>
      </c>
      <c r="N56" s="20">
        <f t="shared" si="26"/>
        <v>992.6</v>
      </c>
      <c r="O56" s="20">
        <v>1715.46</v>
      </c>
      <c r="P56" s="20">
        <f t="shared" si="27"/>
        <v>2975</v>
      </c>
      <c r="Q56" s="20"/>
      <c r="R56" s="20">
        <f>+J56+M56+Q56+H56</f>
        <v>2803.29</v>
      </c>
      <c r="S56" s="20">
        <f t="shared" si="28"/>
        <v>2147.6</v>
      </c>
      <c r="T56" s="21">
        <f t="shared" si="29"/>
        <v>11196.71</v>
      </c>
      <c r="U56" s="61"/>
    </row>
    <row r="57" spans="2:21" ht="15" customHeight="1" x14ac:dyDescent="0.2">
      <c r="B57" s="16">
        <f t="shared" si="9"/>
        <v>38</v>
      </c>
      <c r="C57" s="17" t="s">
        <v>355</v>
      </c>
      <c r="D57" s="18" t="s">
        <v>352</v>
      </c>
      <c r="E57" s="18" t="s">
        <v>345</v>
      </c>
      <c r="F57" s="18" t="s">
        <v>86</v>
      </c>
      <c r="G57" s="20">
        <v>10000</v>
      </c>
      <c r="H57" s="20">
        <v>2352.3200000000002</v>
      </c>
      <c r="I57" s="20"/>
      <c r="J57" s="20">
        <f t="shared" si="22"/>
        <v>287</v>
      </c>
      <c r="K57" s="20">
        <f t="shared" si="23"/>
        <v>709.99999999999989</v>
      </c>
      <c r="L57" s="20">
        <f t="shared" si="24"/>
        <v>115</v>
      </c>
      <c r="M57" s="20">
        <f t="shared" si="25"/>
        <v>304</v>
      </c>
      <c r="N57" s="20">
        <f t="shared" si="26"/>
        <v>709</v>
      </c>
      <c r="O57" s="20"/>
      <c r="P57" s="20">
        <f t="shared" si="27"/>
        <v>2125</v>
      </c>
      <c r="Q57" s="20"/>
      <c r="R57" s="20">
        <f t="shared" ref="R57:R63" si="30">+J57+M57+O57+Q57+H57</f>
        <v>2943.32</v>
      </c>
      <c r="S57" s="20">
        <f t="shared" si="28"/>
        <v>1534</v>
      </c>
      <c r="T57" s="21">
        <f t="shared" si="29"/>
        <v>7056.68</v>
      </c>
      <c r="U57" s="61"/>
    </row>
    <row r="58" spans="2:21" ht="12.75" customHeight="1" x14ac:dyDescent="0.2">
      <c r="B58" s="16">
        <f t="shared" si="9"/>
        <v>39</v>
      </c>
      <c r="C58" s="17" t="s">
        <v>382</v>
      </c>
      <c r="D58" s="18" t="s">
        <v>28</v>
      </c>
      <c r="E58" s="18" t="s">
        <v>71</v>
      </c>
      <c r="F58" s="18" t="s">
        <v>86</v>
      </c>
      <c r="G58" s="20">
        <v>14000</v>
      </c>
      <c r="H58" s="20">
        <v>1975.88</v>
      </c>
      <c r="I58" s="20"/>
      <c r="J58" s="20">
        <f t="shared" si="22"/>
        <v>401.8</v>
      </c>
      <c r="K58" s="20">
        <f t="shared" si="23"/>
        <v>993.99999999999989</v>
      </c>
      <c r="L58" s="20">
        <f t="shared" si="24"/>
        <v>161</v>
      </c>
      <c r="M58" s="20">
        <f t="shared" si="25"/>
        <v>425.6</v>
      </c>
      <c r="N58" s="20">
        <f t="shared" si="26"/>
        <v>992.6</v>
      </c>
      <c r="O58" s="20"/>
      <c r="P58" s="20">
        <f t="shared" si="27"/>
        <v>2975</v>
      </c>
      <c r="Q58" s="20"/>
      <c r="R58" s="20">
        <f t="shared" si="30"/>
        <v>2803.28</v>
      </c>
      <c r="S58" s="20">
        <f t="shared" si="28"/>
        <v>2147.6</v>
      </c>
      <c r="T58" s="21">
        <f t="shared" si="29"/>
        <v>11196.72</v>
      </c>
      <c r="U58" s="61"/>
    </row>
    <row r="59" spans="2:21" ht="15" customHeight="1" x14ac:dyDescent="0.2">
      <c r="B59" s="16">
        <f t="shared" si="9"/>
        <v>40</v>
      </c>
      <c r="C59" s="17" t="s">
        <v>386</v>
      </c>
      <c r="D59" s="18" t="s">
        <v>32</v>
      </c>
      <c r="E59" s="18" t="s">
        <v>83</v>
      </c>
      <c r="F59" s="18" t="s">
        <v>85</v>
      </c>
      <c r="G59" s="60">
        <v>45000</v>
      </c>
      <c r="H59" s="20">
        <v>9545.76</v>
      </c>
      <c r="I59" s="20"/>
      <c r="J59" s="20">
        <f t="shared" si="22"/>
        <v>1291.5</v>
      </c>
      <c r="K59" s="20">
        <f t="shared" si="23"/>
        <v>3194.9999999999995</v>
      </c>
      <c r="L59" s="20">
        <f t="shared" si="24"/>
        <v>517.5</v>
      </c>
      <c r="M59" s="20">
        <f t="shared" si="25"/>
        <v>1368</v>
      </c>
      <c r="N59" s="20">
        <f t="shared" si="26"/>
        <v>3190.5</v>
      </c>
      <c r="O59" s="20"/>
      <c r="P59" s="20">
        <f t="shared" si="27"/>
        <v>9562.5</v>
      </c>
      <c r="Q59" s="20"/>
      <c r="R59" s="20">
        <f t="shared" si="30"/>
        <v>12205.26</v>
      </c>
      <c r="S59" s="20">
        <f t="shared" si="28"/>
        <v>6903</v>
      </c>
      <c r="T59" s="21">
        <f t="shared" si="29"/>
        <v>32794.74</v>
      </c>
      <c r="U59" s="61"/>
    </row>
    <row r="60" spans="2:21" ht="15" customHeight="1" x14ac:dyDescent="0.2">
      <c r="B60" s="16">
        <f t="shared" si="9"/>
        <v>41</v>
      </c>
      <c r="C60" s="17" t="s">
        <v>355</v>
      </c>
      <c r="D60" s="18" t="s">
        <v>45</v>
      </c>
      <c r="E60" s="18" t="s">
        <v>75</v>
      </c>
      <c r="F60" s="18" t="s">
        <v>86</v>
      </c>
      <c r="G60" s="20">
        <v>14000</v>
      </c>
      <c r="H60" s="20">
        <v>1975.88</v>
      </c>
      <c r="I60" s="20"/>
      <c r="J60" s="20">
        <f t="shared" si="22"/>
        <v>401.8</v>
      </c>
      <c r="K60" s="20">
        <f t="shared" si="23"/>
        <v>993.99999999999989</v>
      </c>
      <c r="L60" s="20">
        <f t="shared" si="24"/>
        <v>161</v>
      </c>
      <c r="M60" s="20">
        <f t="shared" si="25"/>
        <v>425.6</v>
      </c>
      <c r="N60" s="20">
        <f t="shared" si="26"/>
        <v>992.6</v>
      </c>
      <c r="O60" s="20"/>
      <c r="P60" s="20">
        <f t="shared" si="27"/>
        <v>2975</v>
      </c>
      <c r="Q60" s="20"/>
      <c r="R60" s="20">
        <f t="shared" si="30"/>
        <v>2803.28</v>
      </c>
      <c r="S60" s="20">
        <f t="shared" si="28"/>
        <v>2147.6</v>
      </c>
      <c r="T60" s="21">
        <f t="shared" si="29"/>
        <v>11196.72</v>
      </c>
      <c r="U60" s="61"/>
    </row>
    <row r="61" spans="2:21" ht="15" customHeight="1" x14ac:dyDescent="0.2">
      <c r="B61" s="16">
        <f t="shared" si="9"/>
        <v>42</v>
      </c>
      <c r="C61" s="17" t="s">
        <v>355</v>
      </c>
      <c r="D61" s="18" t="s">
        <v>56</v>
      </c>
      <c r="E61" s="18" t="s">
        <v>75</v>
      </c>
      <c r="F61" s="18" t="s">
        <v>86</v>
      </c>
      <c r="G61" s="20">
        <v>14000</v>
      </c>
      <c r="H61" s="20">
        <v>1975.88</v>
      </c>
      <c r="I61" s="20"/>
      <c r="J61" s="20">
        <f t="shared" si="22"/>
        <v>401.8</v>
      </c>
      <c r="K61" s="20">
        <f t="shared" si="23"/>
        <v>993.99999999999989</v>
      </c>
      <c r="L61" s="20">
        <f t="shared" si="24"/>
        <v>161</v>
      </c>
      <c r="M61" s="20">
        <f t="shared" si="25"/>
        <v>425.6</v>
      </c>
      <c r="N61" s="20">
        <f t="shared" si="26"/>
        <v>992.6</v>
      </c>
      <c r="O61" s="20"/>
      <c r="P61" s="20">
        <f t="shared" si="27"/>
        <v>2975</v>
      </c>
      <c r="Q61" s="20"/>
      <c r="R61" s="20">
        <f t="shared" si="30"/>
        <v>2803.28</v>
      </c>
      <c r="S61" s="20">
        <f t="shared" si="28"/>
        <v>2147.6</v>
      </c>
      <c r="T61" s="21">
        <f t="shared" si="29"/>
        <v>11196.72</v>
      </c>
      <c r="U61" s="61"/>
    </row>
    <row r="62" spans="2:21" ht="15" customHeight="1" x14ac:dyDescent="0.2">
      <c r="B62" s="16">
        <f t="shared" si="9"/>
        <v>43</v>
      </c>
      <c r="C62" s="17" t="s">
        <v>391</v>
      </c>
      <c r="D62" s="18" t="s">
        <v>151</v>
      </c>
      <c r="E62" s="18" t="s">
        <v>71</v>
      </c>
      <c r="F62" s="18" t="s">
        <v>86</v>
      </c>
      <c r="G62" s="20">
        <v>14000</v>
      </c>
      <c r="H62" s="20">
        <v>1975.88</v>
      </c>
      <c r="I62" s="20"/>
      <c r="J62" s="20">
        <f t="shared" si="22"/>
        <v>401.8</v>
      </c>
      <c r="K62" s="20">
        <f t="shared" si="23"/>
        <v>993.99999999999989</v>
      </c>
      <c r="L62" s="20">
        <f t="shared" si="24"/>
        <v>161</v>
      </c>
      <c r="M62" s="20">
        <f t="shared" si="25"/>
        <v>425.6</v>
      </c>
      <c r="N62" s="20">
        <f t="shared" si="26"/>
        <v>992.6</v>
      </c>
      <c r="O62" s="20"/>
      <c r="P62" s="20">
        <f t="shared" si="27"/>
        <v>2975</v>
      </c>
      <c r="Q62" s="20"/>
      <c r="R62" s="20">
        <f t="shared" si="30"/>
        <v>2803.28</v>
      </c>
      <c r="S62" s="20">
        <f t="shared" si="28"/>
        <v>2147.6</v>
      </c>
      <c r="T62" s="21">
        <f t="shared" si="29"/>
        <v>11196.72</v>
      </c>
      <c r="U62" s="61"/>
    </row>
    <row r="63" spans="2:21" ht="12.75" customHeight="1" x14ac:dyDescent="0.2">
      <c r="B63" s="16">
        <f t="shared" si="9"/>
        <v>44</v>
      </c>
      <c r="C63" s="17" t="s">
        <v>401</v>
      </c>
      <c r="D63" s="18" t="s">
        <v>394</v>
      </c>
      <c r="E63" s="18" t="s">
        <v>321</v>
      </c>
      <c r="F63" s="18" t="s">
        <v>86</v>
      </c>
      <c r="G63" s="20">
        <v>10000</v>
      </c>
      <c r="H63" s="20">
        <v>2352.3200000000002</v>
      </c>
      <c r="I63" s="20"/>
      <c r="J63" s="20">
        <f t="shared" si="22"/>
        <v>287</v>
      </c>
      <c r="K63" s="20">
        <f t="shared" si="23"/>
        <v>709.99999999999989</v>
      </c>
      <c r="L63" s="20">
        <f t="shared" si="24"/>
        <v>115</v>
      </c>
      <c r="M63" s="20">
        <f t="shared" si="25"/>
        <v>304</v>
      </c>
      <c r="N63" s="20">
        <f t="shared" si="26"/>
        <v>709</v>
      </c>
      <c r="O63" s="20"/>
      <c r="P63" s="20">
        <f t="shared" si="27"/>
        <v>2125</v>
      </c>
      <c r="Q63" s="20"/>
      <c r="R63" s="20">
        <f t="shared" si="30"/>
        <v>2943.32</v>
      </c>
      <c r="S63" s="20">
        <f t="shared" si="28"/>
        <v>1534</v>
      </c>
      <c r="T63" s="21">
        <f t="shared" si="29"/>
        <v>7056.68</v>
      </c>
      <c r="U63" s="61"/>
    </row>
    <row r="64" spans="2:21" ht="12.75" customHeight="1" x14ac:dyDescent="0.2">
      <c r="B64" s="16">
        <f t="shared" si="9"/>
        <v>45</v>
      </c>
      <c r="C64" s="17" t="s">
        <v>355</v>
      </c>
      <c r="D64" s="18" t="s">
        <v>397</v>
      </c>
      <c r="E64" s="18" t="s">
        <v>321</v>
      </c>
      <c r="F64" s="18" t="s">
        <v>85</v>
      </c>
      <c r="G64" s="20">
        <v>10000</v>
      </c>
      <c r="H64" s="20">
        <v>2352.25</v>
      </c>
      <c r="I64" s="20"/>
      <c r="J64" s="20">
        <v>287</v>
      </c>
      <c r="K64" s="20">
        <v>709.99999999999989</v>
      </c>
      <c r="L64" s="20">
        <v>115</v>
      </c>
      <c r="M64" s="20">
        <v>304</v>
      </c>
      <c r="N64" s="20">
        <v>709</v>
      </c>
      <c r="O64" s="20"/>
      <c r="P64" s="20">
        <v>2125</v>
      </c>
      <c r="Q64" s="20"/>
      <c r="R64" s="20">
        <v>2943.25</v>
      </c>
      <c r="S64" s="20">
        <v>1534</v>
      </c>
      <c r="T64" s="21">
        <v>7056.75</v>
      </c>
      <c r="U64" s="61"/>
    </row>
    <row r="65" spans="2:30" x14ac:dyDescent="0.2">
      <c r="B65" s="16">
        <f t="shared" si="9"/>
        <v>46</v>
      </c>
      <c r="C65" s="17" t="s">
        <v>355</v>
      </c>
      <c r="D65" s="18" t="s">
        <v>395</v>
      </c>
      <c r="E65" s="18" t="s">
        <v>345</v>
      </c>
      <c r="F65" s="18" t="s">
        <v>86</v>
      </c>
      <c r="G65" s="20">
        <v>10000</v>
      </c>
      <c r="H65" s="20">
        <v>2352.3200000000002</v>
      </c>
      <c r="I65" s="20"/>
      <c r="J65" s="20">
        <v>287</v>
      </c>
      <c r="K65" s="20">
        <v>709.99999999999989</v>
      </c>
      <c r="L65" s="20">
        <v>115</v>
      </c>
      <c r="M65" s="20">
        <v>304</v>
      </c>
      <c r="N65" s="20">
        <v>709</v>
      </c>
      <c r="O65" s="20"/>
      <c r="P65" s="20">
        <v>2125</v>
      </c>
      <c r="Q65" s="20"/>
      <c r="R65" s="20">
        <f>+J65+M65+O65+Q65+H65</f>
        <v>2943.32</v>
      </c>
      <c r="S65" s="20">
        <v>1534</v>
      </c>
      <c r="T65" s="21">
        <f>+G65-R65</f>
        <v>7056.68</v>
      </c>
      <c r="U65" s="61"/>
    </row>
    <row r="66" spans="2:30" ht="15" customHeight="1" x14ac:dyDescent="0.2">
      <c r="B66" s="16">
        <f t="shared" si="9"/>
        <v>47</v>
      </c>
      <c r="C66" s="17" t="s">
        <v>436</v>
      </c>
      <c r="D66" s="18" t="s">
        <v>64</v>
      </c>
      <c r="E66" s="18" t="s">
        <v>71</v>
      </c>
      <c r="F66" s="18" t="s">
        <v>86</v>
      </c>
      <c r="G66" s="20">
        <v>14000</v>
      </c>
      <c r="H66" s="20">
        <v>1975.88</v>
      </c>
      <c r="I66" s="20"/>
      <c r="J66" s="20">
        <f>+G66*2.87%</f>
        <v>401.8</v>
      </c>
      <c r="K66" s="20">
        <f>G66*7.1%</f>
        <v>993.99999999999989</v>
      </c>
      <c r="L66" s="20">
        <f>G66*1.15%</f>
        <v>161</v>
      </c>
      <c r="M66" s="20">
        <f>+G66*3.04%</f>
        <v>425.6</v>
      </c>
      <c r="N66" s="20">
        <f>G66*7.09%</f>
        <v>992.6</v>
      </c>
      <c r="O66" s="20"/>
      <c r="P66" s="20">
        <f>J66+K66+L66+M66+N66</f>
        <v>2975</v>
      </c>
      <c r="Q66" s="20"/>
      <c r="R66" s="20">
        <f>+J66+M66+O66+Q66+H66</f>
        <v>2803.28</v>
      </c>
      <c r="S66" s="20">
        <f>+N66+L66+K66</f>
        <v>2147.6</v>
      </c>
      <c r="T66" s="21">
        <f>+G66-R66</f>
        <v>11196.72</v>
      </c>
      <c r="U66" s="61"/>
      <c r="AD66" s="63"/>
    </row>
    <row r="67" spans="2:30" ht="14.25" customHeight="1" x14ac:dyDescent="0.2">
      <c r="B67" s="37"/>
      <c r="C67" s="57" t="s">
        <v>90</v>
      </c>
      <c r="D67" s="37"/>
      <c r="E67" s="37"/>
      <c r="F67" s="38"/>
      <c r="G67" s="14"/>
      <c r="H67" s="40"/>
      <c r="I67" s="40"/>
      <c r="J67" s="40"/>
      <c r="K67" s="40"/>
      <c r="L67" s="41"/>
      <c r="M67" s="40"/>
      <c r="N67" s="40"/>
      <c r="O67" s="41"/>
      <c r="P67" s="41"/>
      <c r="Q67" s="41"/>
      <c r="R67" s="41"/>
      <c r="S67" s="41"/>
      <c r="T67" s="42"/>
      <c r="U67" s="61"/>
    </row>
    <row r="68" spans="2:30" ht="15" customHeight="1" x14ac:dyDescent="0.2">
      <c r="B68" s="16">
        <f>1+B66</f>
        <v>48</v>
      </c>
      <c r="C68" s="17" t="s">
        <v>354</v>
      </c>
      <c r="D68" s="54" t="s">
        <v>348</v>
      </c>
      <c r="E68" s="54" t="s">
        <v>347</v>
      </c>
      <c r="F68" s="18" t="s">
        <v>85</v>
      </c>
      <c r="G68" s="19">
        <v>10000</v>
      </c>
      <c r="H68" s="20">
        <v>2352.3200000000002</v>
      </c>
      <c r="I68" s="20"/>
      <c r="J68" s="20">
        <f t="shared" ref="J68:J75" si="31">+G68*2.87%</f>
        <v>287</v>
      </c>
      <c r="K68" s="20">
        <f t="shared" ref="K68:K75" si="32">G68*7.1%</f>
        <v>709.99999999999989</v>
      </c>
      <c r="L68" s="20">
        <f t="shared" ref="L68:L75" si="33">G68*1.15%</f>
        <v>115</v>
      </c>
      <c r="M68" s="20">
        <f t="shared" ref="M68:M75" si="34">+G68*3.04%</f>
        <v>304</v>
      </c>
      <c r="N68" s="20">
        <f t="shared" ref="N68:N75" si="35">G68*7.09%</f>
        <v>709</v>
      </c>
      <c r="O68" s="20"/>
      <c r="P68" s="20">
        <f t="shared" ref="P68:P75" si="36">J68+K68+L68+M68+N68</f>
        <v>2125</v>
      </c>
      <c r="Q68" s="20"/>
      <c r="R68" s="20">
        <f t="shared" ref="R68:R75" si="37">+J68+M68+O68+Q68+H68</f>
        <v>2943.32</v>
      </c>
      <c r="S68" s="20">
        <f t="shared" ref="S68:S75" si="38">+N68+L68+K68</f>
        <v>1534</v>
      </c>
      <c r="T68" s="21">
        <f t="shared" ref="T68:T75" si="39">+G68-R68</f>
        <v>7056.68</v>
      </c>
      <c r="U68" s="61"/>
    </row>
    <row r="69" spans="2:30" ht="15" customHeight="1" x14ac:dyDescent="0.2">
      <c r="B69" s="16">
        <f t="shared" si="9"/>
        <v>49</v>
      </c>
      <c r="C69" s="17" t="s">
        <v>338</v>
      </c>
      <c r="D69" s="18" t="s">
        <v>327</v>
      </c>
      <c r="E69" s="18" t="s">
        <v>321</v>
      </c>
      <c r="F69" s="18" t="s">
        <v>86</v>
      </c>
      <c r="G69" s="19">
        <v>10000</v>
      </c>
      <c r="H69" s="20">
        <v>2352.3200000000002</v>
      </c>
      <c r="I69" s="20"/>
      <c r="J69" s="20">
        <f t="shared" si="31"/>
        <v>287</v>
      </c>
      <c r="K69" s="20">
        <f t="shared" si="32"/>
        <v>709.99999999999989</v>
      </c>
      <c r="L69" s="20">
        <f t="shared" si="33"/>
        <v>115</v>
      </c>
      <c r="M69" s="20">
        <f t="shared" si="34"/>
        <v>304</v>
      </c>
      <c r="N69" s="20">
        <f t="shared" si="35"/>
        <v>709</v>
      </c>
      <c r="O69" s="20"/>
      <c r="P69" s="20">
        <f t="shared" si="36"/>
        <v>2125</v>
      </c>
      <c r="Q69" s="20"/>
      <c r="R69" s="20">
        <f t="shared" si="37"/>
        <v>2943.32</v>
      </c>
      <c r="S69" s="20">
        <f t="shared" si="38"/>
        <v>1534</v>
      </c>
      <c r="T69" s="21">
        <f t="shared" si="39"/>
        <v>7056.68</v>
      </c>
      <c r="U69" s="61"/>
    </row>
    <row r="70" spans="2:30" ht="15" customHeight="1" x14ac:dyDescent="0.2">
      <c r="B70" s="16">
        <f t="shared" si="9"/>
        <v>50</v>
      </c>
      <c r="C70" s="17" t="s">
        <v>317</v>
      </c>
      <c r="D70" s="18" t="s">
        <v>53</v>
      </c>
      <c r="E70" s="18" t="s">
        <v>71</v>
      </c>
      <c r="F70" s="18" t="s">
        <v>86</v>
      </c>
      <c r="G70" s="20">
        <v>59000</v>
      </c>
      <c r="H70" s="20">
        <v>11521.65</v>
      </c>
      <c r="I70" s="20"/>
      <c r="J70" s="20">
        <f t="shared" si="31"/>
        <v>1693.3</v>
      </c>
      <c r="K70" s="20">
        <f t="shared" si="32"/>
        <v>4189</v>
      </c>
      <c r="L70" s="20">
        <f t="shared" si="33"/>
        <v>678.5</v>
      </c>
      <c r="M70" s="20">
        <f t="shared" si="34"/>
        <v>1793.6</v>
      </c>
      <c r="N70" s="20">
        <f t="shared" si="35"/>
        <v>4183.1000000000004</v>
      </c>
      <c r="O70" s="20"/>
      <c r="P70" s="20">
        <f t="shared" si="36"/>
        <v>12537.5</v>
      </c>
      <c r="Q70" s="20"/>
      <c r="R70" s="20">
        <f t="shared" si="37"/>
        <v>15008.55</v>
      </c>
      <c r="S70" s="20">
        <f t="shared" si="38"/>
        <v>9050.6</v>
      </c>
      <c r="T70" s="21">
        <f t="shared" si="39"/>
        <v>43991.45</v>
      </c>
      <c r="U70" s="61"/>
    </row>
    <row r="71" spans="2:30" ht="15" customHeight="1" x14ac:dyDescent="0.2">
      <c r="B71" s="16">
        <f t="shared" si="9"/>
        <v>51</v>
      </c>
      <c r="C71" s="17" t="s">
        <v>375</v>
      </c>
      <c r="D71" s="18" t="s">
        <v>374</v>
      </c>
      <c r="E71" s="18" t="s">
        <v>164</v>
      </c>
      <c r="F71" s="18" t="s">
        <v>86</v>
      </c>
      <c r="G71" s="20">
        <v>48000</v>
      </c>
      <c r="H71" s="20">
        <v>10885.24</v>
      </c>
      <c r="I71" s="20"/>
      <c r="J71" s="20">
        <f t="shared" si="31"/>
        <v>1377.6</v>
      </c>
      <c r="K71" s="20">
        <f t="shared" si="32"/>
        <v>3407.9999999999995</v>
      </c>
      <c r="L71" s="20">
        <f t="shared" si="33"/>
        <v>552</v>
      </c>
      <c r="M71" s="20">
        <f t="shared" si="34"/>
        <v>1459.2</v>
      </c>
      <c r="N71" s="20">
        <f t="shared" si="35"/>
        <v>3403.2000000000003</v>
      </c>
      <c r="O71" s="20"/>
      <c r="P71" s="20">
        <f t="shared" si="36"/>
        <v>10200</v>
      </c>
      <c r="Q71" s="20"/>
      <c r="R71" s="20">
        <f t="shared" si="37"/>
        <v>13722.04</v>
      </c>
      <c r="S71" s="20">
        <f t="shared" si="38"/>
        <v>7363.2</v>
      </c>
      <c r="T71" s="21">
        <f t="shared" si="39"/>
        <v>34277.96</v>
      </c>
      <c r="U71" s="61"/>
    </row>
    <row r="72" spans="2:30" ht="15" customHeight="1" x14ac:dyDescent="0.2">
      <c r="B72" s="16">
        <f t="shared" si="9"/>
        <v>52</v>
      </c>
      <c r="C72" s="17" t="s">
        <v>338</v>
      </c>
      <c r="D72" s="18" t="s">
        <v>377</v>
      </c>
      <c r="E72" s="18" t="s">
        <v>189</v>
      </c>
      <c r="F72" s="18" t="s">
        <v>86</v>
      </c>
      <c r="G72" s="20">
        <v>14000</v>
      </c>
      <c r="H72" s="20">
        <v>1975.88</v>
      </c>
      <c r="I72" s="20"/>
      <c r="J72" s="20">
        <f t="shared" si="31"/>
        <v>401.8</v>
      </c>
      <c r="K72" s="20">
        <f t="shared" si="32"/>
        <v>993.99999999999989</v>
      </c>
      <c r="L72" s="20">
        <f t="shared" si="33"/>
        <v>161</v>
      </c>
      <c r="M72" s="20">
        <f t="shared" si="34"/>
        <v>425.6</v>
      </c>
      <c r="N72" s="20">
        <f t="shared" si="35"/>
        <v>992.6</v>
      </c>
      <c r="O72" s="20"/>
      <c r="P72" s="20">
        <f t="shared" si="36"/>
        <v>2975</v>
      </c>
      <c r="Q72" s="20"/>
      <c r="R72" s="20">
        <f t="shared" si="37"/>
        <v>2803.28</v>
      </c>
      <c r="S72" s="20">
        <f t="shared" si="38"/>
        <v>2147.6</v>
      </c>
      <c r="T72" s="21">
        <f t="shared" si="39"/>
        <v>11196.72</v>
      </c>
      <c r="U72" s="61"/>
    </row>
    <row r="73" spans="2:30" ht="15" customHeight="1" x14ac:dyDescent="0.2">
      <c r="B73" s="16">
        <f t="shared" si="9"/>
        <v>53</v>
      </c>
      <c r="C73" s="17" t="s">
        <v>387</v>
      </c>
      <c r="D73" s="18" t="s">
        <v>378</v>
      </c>
      <c r="E73" s="18" t="s">
        <v>189</v>
      </c>
      <c r="F73" s="18" t="s">
        <v>86</v>
      </c>
      <c r="G73" s="20">
        <v>14000</v>
      </c>
      <c r="H73" s="20">
        <v>1975.88</v>
      </c>
      <c r="I73" s="20"/>
      <c r="J73" s="20">
        <f t="shared" si="31"/>
        <v>401.8</v>
      </c>
      <c r="K73" s="20">
        <f t="shared" si="32"/>
        <v>993.99999999999989</v>
      </c>
      <c r="L73" s="20">
        <f t="shared" si="33"/>
        <v>161</v>
      </c>
      <c r="M73" s="20">
        <f t="shared" si="34"/>
        <v>425.6</v>
      </c>
      <c r="N73" s="20">
        <f t="shared" si="35"/>
        <v>992.6</v>
      </c>
      <c r="O73" s="20"/>
      <c r="P73" s="20">
        <f t="shared" si="36"/>
        <v>2975</v>
      </c>
      <c r="Q73" s="20"/>
      <c r="R73" s="20">
        <f t="shared" si="37"/>
        <v>2803.28</v>
      </c>
      <c r="S73" s="20">
        <f t="shared" si="38"/>
        <v>2147.6</v>
      </c>
      <c r="T73" s="21">
        <f t="shared" si="39"/>
        <v>11196.72</v>
      </c>
      <c r="U73" s="61"/>
    </row>
    <row r="74" spans="2:30" ht="15" customHeight="1" x14ac:dyDescent="0.2">
      <c r="B74" s="16">
        <f t="shared" si="9"/>
        <v>54</v>
      </c>
      <c r="C74" s="17" t="s">
        <v>338</v>
      </c>
      <c r="D74" s="18" t="s">
        <v>410</v>
      </c>
      <c r="E74" s="18" t="s">
        <v>411</v>
      </c>
      <c r="F74" s="18" t="s">
        <v>86</v>
      </c>
      <c r="G74" s="20">
        <v>15000</v>
      </c>
      <c r="H74" s="20">
        <v>2338.3200000000002</v>
      </c>
      <c r="I74" s="20"/>
      <c r="J74" s="20">
        <f t="shared" si="31"/>
        <v>430.5</v>
      </c>
      <c r="K74" s="20">
        <f t="shared" si="32"/>
        <v>1065</v>
      </c>
      <c r="L74" s="20">
        <f t="shared" si="33"/>
        <v>172.5</v>
      </c>
      <c r="M74" s="20">
        <f t="shared" si="34"/>
        <v>456</v>
      </c>
      <c r="N74" s="20">
        <f t="shared" si="35"/>
        <v>1063.5</v>
      </c>
      <c r="O74" s="20"/>
      <c r="P74" s="20">
        <f t="shared" si="36"/>
        <v>3187.5</v>
      </c>
      <c r="Q74" s="20"/>
      <c r="R74" s="20">
        <f t="shared" si="37"/>
        <v>3224.82</v>
      </c>
      <c r="S74" s="20">
        <f t="shared" si="38"/>
        <v>2301</v>
      </c>
      <c r="T74" s="21">
        <f t="shared" si="39"/>
        <v>11775.18</v>
      </c>
      <c r="U74" s="61"/>
    </row>
    <row r="75" spans="2:30" ht="15" customHeight="1" x14ac:dyDescent="0.2">
      <c r="B75" s="16">
        <f t="shared" si="9"/>
        <v>55</v>
      </c>
      <c r="C75" s="17" t="s">
        <v>437</v>
      </c>
      <c r="D75" s="18" t="s">
        <v>439</v>
      </c>
      <c r="E75" s="18" t="s">
        <v>71</v>
      </c>
      <c r="F75" s="18" t="s">
        <v>86</v>
      </c>
      <c r="G75" s="33">
        <v>14000</v>
      </c>
      <c r="H75" s="20">
        <v>1975.88</v>
      </c>
      <c r="I75" s="20"/>
      <c r="J75" s="20">
        <f t="shared" si="31"/>
        <v>401.8</v>
      </c>
      <c r="K75" s="20">
        <f t="shared" si="32"/>
        <v>993.99999999999989</v>
      </c>
      <c r="L75" s="20">
        <f t="shared" si="33"/>
        <v>161</v>
      </c>
      <c r="M75" s="20">
        <f t="shared" si="34"/>
        <v>425.6</v>
      </c>
      <c r="N75" s="20">
        <f t="shared" si="35"/>
        <v>992.6</v>
      </c>
      <c r="O75" s="20"/>
      <c r="P75" s="20">
        <f t="shared" si="36"/>
        <v>2975</v>
      </c>
      <c r="Q75" s="20"/>
      <c r="R75" s="20">
        <f t="shared" si="37"/>
        <v>2803.28</v>
      </c>
      <c r="S75" s="20">
        <f t="shared" si="38"/>
        <v>2147.6</v>
      </c>
      <c r="T75" s="21">
        <f t="shared" si="39"/>
        <v>11196.72</v>
      </c>
      <c r="U75" s="61"/>
    </row>
    <row r="76" spans="2:30" x14ac:dyDescent="0.2">
      <c r="B76" s="37"/>
      <c r="C76" s="57" t="s">
        <v>91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 s="61"/>
      <c r="AA76" s="63"/>
      <c r="AC76" s="63"/>
      <c r="AD76" s="63"/>
    </row>
    <row r="77" spans="2:30" x14ac:dyDescent="0.2">
      <c r="B77" s="16">
        <f>1+B75</f>
        <v>56</v>
      </c>
      <c r="C77" s="17" t="s">
        <v>341</v>
      </c>
      <c r="D77" s="18" t="s">
        <v>326</v>
      </c>
      <c r="E77" s="18" t="s">
        <v>321</v>
      </c>
      <c r="F77" s="18" t="s">
        <v>86</v>
      </c>
      <c r="G77" s="20">
        <v>10000</v>
      </c>
      <c r="H77" s="20">
        <v>2352.3200000000002</v>
      </c>
      <c r="I77" s="20"/>
      <c r="J77" s="20">
        <f t="shared" ref="J77:J89" si="40">+G77*2.87%</f>
        <v>287</v>
      </c>
      <c r="K77" s="20">
        <f t="shared" ref="K77:K89" si="41">G77*7.1%</f>
        <v>709.99999999999989</v>
      </c>
      <c r="L77" s="20">
        <f t="shared" ref="L77:L89" si="42">G77*1.15%</f>
        <v>115</v>
      </c>
      <c r="M77" s="20">
        <f t="shared" ref="M77:M89" si="43">+G77*3.04%</f>
        <v>304</v>
      </c>
      <c r="N77" s="20">
        <f t="shared" ref="N77:N89" si="44">G77*7.09%</f>
        <v>709</v>
      </c>
      <c r="O77" s="20"/>
      <c r="P77" s="20">
        <f t="shared" ref="P77:P89" si="45">J77+K77+L77+M77+N77</f>
        <v>2125</v>
      </c>
      <c r="Q77" s="20"/>
      <c r="R77" s="20">
        <f>+J77+M77+O77+Q77+H77</f>
        <v>2943.32</v>
      </c>
      <c r="S77" s="20">
        <f t="shared" ref="S77:S89" si="46">+N77+L77+K77</f>
        <v>1534</v>
      </c>
      <c r="T77" s="21">
        <f t="shared" ref="T77:T89" si="47">+G77-R77</f>
        <v>7056.68</v>
      </c>
      <c r="U77" s="61"/>
    </row>
    <row r="78" spans="2:30" x14ac:dyDescent="0.2">
      <c r="B78" s="16">
        <f t="shared" si="9"/>
        <v>57</v>
      </c>
      <c r="C78" s="17" t="s">
        <v>341</v>
      </c>
      <c r="D78" s="18" t="s">
        <v>329</v>
      </c>
      <c r="E78" s="18" t="s">
        <v>321</v>
      </c>
      <c r="F78" s="18" t="s">
        <v>85</v>
      </c>
      <c r="G78" s="20">
        <v>10000</v>
      </c>
      <c r="H78" s="20">
        <v>2352.3200000000002</v>
      </c>
      <c r="I78" s="20"/>
      <c r="J78" s="20">
        <f t="shared" si="40"/>
        <v>287</v>
      </c>
      <c r="K78" s="20">
        <f t="shared" si="41"/>
        <v>709.99999999999989</v>
      </c>
      <c r="L78" s="20">
        <f t="shared" si="42"/>
        <v>115</v>
      </c>
      <c r="M78" s="20">
        <f t="shared" si="43"/>
        <v>304</v>
      </c>
      <c r="N78" s="20">
        <f t="shared" si="44"/>
        <v>709</v>
      </c>
      <c r="O78" s="20"/>
      <c r="P78" s="20">
        <f t="shared" si="45"/>
        <v>2125</v>
      </c>
      <c r="Q78" s="20"/>
      <c r="R78" s="20">
        <f>+J78+M78+O78+Q78+H78</f>
        <v>2943.32</v>
      </c>
      <c r="S78" s="20">
        <f t="shared" si="46"/>
        <v>1534</v>
      </c>
      <c r="T78" s="21">
        <f t="shared" si="47"/>
        <v>7056.68</v>
      </c>
      <c r="U78" s="61"/>
    </row>
    <row r="79" spans="2:30" x14ac:dyDescent="0.2">
      <c r="B79" s="16">
        <f t="shared" si="9"/>
        <v>58</v>
      </c>
      <c r="C79" s="36" t="s">
        <v>340</v>
      </c>
      <c r="D79" s="18" t="s">
        <v>330</v>
      </c>
      <c r="E79" s="18" t="s">
        <v>321</v>
      </c>
      <c r="F79" s="18" t="s">
        <v>85</v>
      </c>
      <c r="G79" s="20">
        <v>10000</v>
      </c>
      <c r="H79" s="20">
        <v>2352.3200000000002</v>
      </c>
      <c r="I79" s="20"/>
      <c r="J79" s="20">
        <f t="shared" si="40"/>
        <v>287</v>
      </c>
      <c r="K79" s="20">
        <f t="shared" si="41"/>
        <v>709.99999999999989</v>
      </c>
      <c r="L79" s="20">
        <f t="shared" si="42"/>
        <v>115</v>
      </c>
      <c r="M79" s="20">
        <f t="shared" si="43"/>
        <v>304</v>
      </c>
      <c r="N79" s="20">
        <f t="shared" si="44"/>
        <v>709</v>
      </c>
      <c r="O79" s="20">
        <v>3430.92</v>
      </c>
      <c r="P79" s="20">
        <f t="shared" si="45"/>
        <v>2125</v>
      </c>
      <c r="Q79" s="20"/>
      <c r="R79" s="20">
        <f>+J79+M79+Q79+H79</f>
        <v>2943.32</v>
      </c>
      <c r="S79" s="20">
        <f t="shared" si="46"/>
        <v>1534</v>
      </c>
      <c r="T79" s="21">
        <f t="shared" si="47"/>
        <v>7056.68</v>
      </c>
      <c r="U79" s="61"/>
    </row>
    <row r="80" spans="2:30" ht="15" customHeight="1" x14ac:dyDescent="0.2">
      <c r="B80" s="16">
        <f t="shared" si="9"/>
        <v>59</v>
      </c>
      <c r="C80" s="17" t="s">
        <v>341</v>
      </c>
      <c r="D80" s="18" t="s">
        <v>27</v>
      </c>
      <c r="E80" s="18" t="s">
        <v>347</v>
      </c>
      <c r="F80" s="18" t="s">
        <v>86</v>
      </c>
      <c r="G80" s="20">
        <v>40000</v>
      </c>
      <c r="H80" s="20">
        <v>9409.07</v>
      </c>
      <c r="I80" s="20"/>
      <c r="J80" s="20">
        <f t="shared" si="40"/>
        <v>1148</v>
      </c>
      <c r="K80" s="20">
        <f t="shared" si="41"/>
        <v>2839.9999999999995</v>
      </c>
      <c r="L80" s="20">
        <f t="shared" si="42"/>
        <v>460</v>
      </c>
      <c r="M80" s="20">
        <f t="shared" si="43"/>
        <v>1216</v>
      </c>
      <c r="N80" s="20">
        <f t="shared" si="44"/>
        <v>2836</v>
      </c>
      <c r="O80" s="20"/>
      <c r="P80" s="20">
        <f t="shared" si="45"/>
        <v>8500</v>
      </c>
      <c r="Q80" s="20"/>
      <c r="R80" s="20">
        <f t="shared" ref="R80:R89" si="48">+J80+M80+O80+Q80+H80</f>
        <v>11773.07</v>
      </c>
      <c r="S80" s="20">
        <f t="shared" si="46"/>
        <v>6136</v>
      </c>
      <c r="T80" s="21">
        <f t="shared" si="47"/>
        <v>28226.93</v>
      </c>
      <c r="U80" s="61"/>
      <c r="AD80" s="63"/>
    </row>
    <row r="81" spans="2:21" ht="15" customHeight="1" x14ac:dyDescent="0.2">
      <c r="B81" s="16">
        <f t="shared" si="9"/>
        <v>60</v>
      </c>
      <c r="C81" s="17" t="s">
        <v>388</v>
      </c>
      <c r="D81" s="18" t="s">
        <v>379</v>
      </c>
      <c r="E81" s="18" t="s">
        <v>189</v>
      </c>
      <c r="F81" s="18" t="s">
        <v>86</v>
      </c>
      <c r="G81" s="20">
        <v>14000</v>
      </c>
      <c r="H81" s="20">
        <v>1975.88</v>
      </c>
      <c r="I81" s="20"/>
      <c r="J81" s="20">
        <f t="shared" si="40"/>
        <v>401.8</v>
      </c>
      <c r="K81" s="20">
        <f t="shared" si="41"/>
        <v>993.99999999999989</v>
      </c>
      <c r="L81" s="20">
        <f t="shared" si="42"/>
        <v>161</v>
      </c>
      <c r="M81" s="20">
        <f t="shared" si="43"/>
        <v>425.6</v>
      </c>
      <c r="N81" s="20">
        <f t="shared" si="44"/>
        <v>992.6</v>
      </c>
      <c r="O81" s="20"/>
      <c r="P81" s="20">
        <f t="shared" si="45"/>
        <v>2975</v>
      </c>
      <c r="Q81" s="20"/>
      <c r="R81" s="20">
        <f t="shared" si="48"/>
        <v>2803.28</v>
      </c>
      <c r="S81" s="20">
        <f t="shared" si="46"/>
        <v>2147.6</v>
      </c>
      <c r="T81" s="21">
        <f t="shared" si="47"/>
        <v>11196.72</v>
      </c>
      <c r="U81" s="61"/>
    </row>
    <row r="82" spans="2:21" ht="15" customHeight="1" x14ac:dyDescent="0.2">
      <c r="B82" s="16">
        <f t="shared" si="9"/>
        <v>61</v>
      </c>
      <c r="C82" s="17" t="s">
        <v>389</v>
      </c>
      <c r="D82" s="18" t="s">
        <v>150</v>
      </c>
      <c r="E82" s="18" t="s">
        <v>71</v>
      </c>
      <c r="F82" s="18" t="s">
        <v>86</v>
      </c>
      <c r="G82" s="20">
        <v>14000</v>
      </c>
      <c r="H82" s="20">
        <v>1975.89</v>
      </c>
      <c r="I82" s="20"/>
      <c r="J82" s="20">
        <f t="shared" si="40"/>
        <v>401.8</v>
      </c>
      <c r="K82" s="20">
        <f t="shared" si="41"/>
        <v>993.99999999999989</v>
      </c>
      <c r="L82" s="20">
        <f t="shared" si="42"/>
        <v>161</v>
      </c>
      <c r="M82" s="20">
        <f t="shared" si="43"/>
        <v>425.6</v>
      </c>
      <c r="N82" s="20">
        <f t="shared" si="44"/>
        <v>992.6</v>
      </c>
      <c r="O82" s="20"/>
      <c r="P82" s="20">
        <f t="shared" si="45"/>
        <v>2975</v>
      </c>
      <c r="Q82" s="20"/>
      <c r="R82" s="20">
        <f t="shared" si="48"/>
        <v>2803.29</v>
      </c>
      <c r="S82" s="20">
        <f t="shared" si="46"/>
        <v>2147.6</v>
      </c>
      <c r="T82" s="21">
        <f t="shared" si="47"/>
        <v>11196.71</v>
      </c>
      <c r="U82" s="61"/>
    </row>
    <row r="83" spans="2:21" ht="15" customHeight="1" x14ac:dyDescent="0.2">
      <c r="B83" s="16">
        <f t="shared" si="9"/>
        <v>62</v>
      </c>
      <c r="C83" s="17" t="s">
        <v>402</v>
      </c>
      <c r="D83" s="18" t="s">
        <v>392</v>
      </c>
      <c r="E83" s="18" t="s">
        <v>75</v>
      </c>
      <c r="F83" s="18" t="s">
        <v>86</v>
      </c>
      <c r="G83" s="20">
        <v>14000</v>
      </c>
      <c r="H83" s="20">
        <v>1975.88</v>
      </c>
      <c r="I83" s="20"/>
      <c r="J83" s="20">
        <f t="shared" si="40"/>
        <v>401.8</v>
      </c>
      <c r="K83" s="20">
        <f t="shared" si="41"/>
        <v>993.99999999999989</v>
      </c>
      <c r="L83" s="20">
        <f t="shared" si="42"/>
        <v>161</v>
      </c>
      <c r="M83" s="20">
        <f t="shared" si="43"/>
        <v>425.6</v>
      </c>
      <c r="N83" s="20">
        <f t="shared" si="44"/>
        <v>992.6</v>
      </c>
      <c r="O83" s="20"/>
      <c r="P83" s="20">
        <f t="shared" si="45"/>
        <v>2975</v>
      </c>
      <c r="Q83" s="20"/>
      <c r="R83" s="20">
        <f t="shared" si="48"/>
        <v>2803.28</v>
      </c>
      <c r="S83" s="20">
        <f t="shared" si="46"/>
        <v>2147.6</v>
      </c>
      <c r="T83" s="21">
        <f t="shared" si="47"/>
        <v>11196.72</v>
      </c>
      <c r="U83" s="61"/>
    </row>
    <row r="84" spans="2:21" ht="15" customHeight="1" x14ac:dyDescent="0.2">
      <c r="B84" s="16">
        <f t="shared" ref="B84:B115" si="49">1+B83</f>
        <v>63</v>
      </c>
      <c r="C84" s="17" t="s">
        <v>402</v>
      </c>
      <c r="D84" s="18" t="s">
        <v>120</v>
      </c>
      <c r="E84" s="18" t="s">
        <v>83</v>
      </c>
      <c r="F84" s="18" t="s">
        <v>85</v>
      </c>
      <c r="G84" s="20">
        <v>40000</v>
      </c>
      <c r="H84" s="20">
        <v>8447.2199999999993</v>
      </c>
      <c r="I84" s="20"/>
      <c r="J84" s="20">
        <f t="shared" si="40"/>
        <v>1148</v>
      </c>
      <c r="K84" s="20">
        <f t="shared" si="41"/>
        <v>2839.9999999999995</v>
      </c>
      <c r="L84" s="20">
        <f t="shared" si="42"/>
        <v>460</v>
      </c>
      <c r="M84" s="20">
        <f t="shared" si="43"/>
        <v>1216</v>
      </c>
      <c r="N84" s="20">
        <f t="shared" si="44"/>
        <v>2836</v>
      </c>
      <c r="O84" s="20"/>
      <c r="P84" s="20">
        <f t="shared" si="45"/>
        <v>8500</v>
      </c>
      <c r="Q84" s="20"/>
      <c r="R84" s="20">
        <f t="shared" si="48"/>
        <v>10811.22</v>
      </c>
      <c r="S84" s="20">
        <f t="shared" si="46"/>
        <v>6136</v>
      </c>
      <c r="T84" s="21">
        <f t="shared" si="47"/>
        <v>29188.78</v>
      </c>
      <c r="U84" s="61"/>
    </row>
    <row r="85" spans="2:21" ht="12" customHeight="1" x14ac:dyDescent="0.2">
      <c r="B85" s="16">
        <f t="shared" si="49"/>
        <v>64</v>
      </c>
      <c r="C85" s="17" t="s">
        <v>341</v>
      </c>
      <c r="D85" s="18" t="s">
        <v>400</v>
      </c>
      <c r="E85" s="18" t="s">
        <v>321</v>
      </c>
      <c r="F85" s="18" t="s">
        <v>86</v>
      </c>
      <c r="G85" s="20">
        <v>10000</v>
      </c>
      <c r="H85" s="20">
        <v>2352.25</v>
      </c>
      <c r="I85" s="20"/>
      <c r="J85" s="20">
        <f t="shared" si="40"/>
        <v>287</v>
      </c>
      <c r="K85" s="20">
        <f t="shared" si="41"/>
        <v>709.99999999999989</v>
      </c>
      <c r="L85" s="20">
        <f t="shared" si="42"/>
        <v>115</v>
      </c>
      <c r="M85" s="20">
        <f t="shared" si="43"/>
        <v>304</v>
      </c>
      <c r="N85" s="20">
        <f t="shared" si="44"/>
        <v>709</v>
      </c>
      <c r="O85" s="20"/>
      <c r="P85" s="20">
        <f t="shared" si="45"/>
        <v>2125</v>
      </c>
      <c r="Q85" s="20"/>
      <c r="R85" s="20">
        <f t="shared" si="48"/>
        <v>2943.25</v>
      </c>
      <c r="S85" s="20">
        <f t="shared" si="46"/>
        <v>1534</v>
      </c>
      <c r="T85" s="21">
        <f t="shared" si="47"/>
        <v>7056.75</v>
      </c>
      <c r="U85" s="61"/>
    </row>
    <row r="86" spans="2:21" ht="12" customHeight="1" x14ac:dyDescent="0.2">
      <c r="B86" s="16">
        <f t="shared" si="49"/>
        <v>65</v>
      </c>
      <c r="C86" s="17" t="s">
        <v>340</v>
      </c>
      <c r="D86" s="18" t="s">
        <v>412</v>
      </c>
      <c r="E86" s="18" t="s">
        <v>411</v>
      </c>
      <c r="F86" s="18" t="s">
        <v>85</v>
      </c>
      <c r="G86" s="20">
        <v>15000</v>
      </c>
      <c r="H86" s="20">
        <v>2338.3200000000002</v>
      </c>
      <c r="I86" s="20"/>
      <c r="J86" s="20">
        <f t="shared" si="40"/>
        <v>430.5</v>
      </c>
      <c r="K86" s="20">
        <f t="shared" si="41"/>
        <v>1065</v>
      </c>
      <c r="L86" s="20">
        <f t="shared" si="42"/>
        <v>172.5</v>
      </c>
      <c r="M86" s="20">
        <f t="shared" si="43"/>
        <v>456</v>
      </c>
      <c r="N86" s="20">
        <f t="shared" si="44"/>
        <v>1063.5</v>
      </c>
      <c r="O86" s="20"/>
      <c r="P86" s="20">
        <f t="shared" si="45"/>
        <v>3187.5</v>
      </c>
      <c r="Q86" s="20"/>
      <c r="R86" s="20">
        <f t="shared" si="48"/>
        <v>3224.82</v>
      </c>
      <c r="S86" s="20">
        <f t="shared" si="46"/>
        <v>2301</v>
      </c>
      <c r="T86" s="21">
        <f t="shared" si="47"/>
        <v>11775.18</v>
      </c>
      <c r="U86" s="61"/>
    </row>
    <row r="87" spans="2:21" ht="15" customHeight="1" x14ac:dyDescent="0.2">
      <c r="B87" s="16">
        <f t="shared" si="49"/>
        <v>66</v>
      </c>
      <c r="C87" s="17" t="s">
        <v>389</v>
      </c>
      <c r="D87" s="18" t="s">
        <v>414</v>
      </c>
      <c r="E87" s="18" t="s">
        <v>75</v>
      </c>
      <c r="F87" s="18" t="s">
        <v>86</v>
      </c>
      <c r="G87" s="20">
        <v>13824.25</v>
      </c>
      <c r="H87" s="20">
        <v>1951.09</v>
      </c>
      <c r="I87" s="20"/>
      <c r="J87" s="20">
        <f t="shared" si="40"/>
        <v>396.75597499999998</v>
      </c>
      <c r="K87" s="20">
        <f t="shared" si="41"/>
        <v>981.52174999999988</v>
      </c>
      <c r="L87" s="20">
        <f t="shared" si="42"/>
        <v>158.97887499999999</v>
      </c>
      <c r="M87" s="20">
        <f t="shared" si="43"/>
        <v>420.25720000000001</v>
      </c>
      <c r="N87" s="20">
        <f t="shared" si="44"/>
        <v>980.1393250000001</v>
      </c>
      <c r="O87" s="20"/>
      <c r="P87" s="20">
        <f t="shared" si="45"/>
        <v>2937.6531249999998</v>
      </c>
      <c r="Q87" s="20"/>
      <c r="R87" s="20">
        <f t="shared" si="48"/>
        <v>2768.1031750000002</v>
      </c>
      <c r="S87" s="20">
        <f t="shared" si="46"/>
        <v>2120.6399499999998</v>
      </c>
      <c r="T87" s="21">
        <f t="shared" si="47"/>
        <v>11056.146825</v>
      </c>
      <c r="U87" s="61"/>
    </row>
    <row r="88" spans="2:21" ht="15.75" customHeight="1" x14ac:dyDescent="0.2">
      <c r="B88" s="16">
        <f t="shared" si="49"/>
        <v>67</v>
      </c>
      <c r="C88" s="17" t="s">
        <v>389</v>
      </c>
      <c r="D88" s="18" t="s">
        <v>417</v>
      </c>
      <c r="E88" s="18" t="s">
        <v>71</v>
      </c>
      <c r="F88" s="18" t="s">
        <v>86</v>
      </c>
      <c r="G88" s="20">
        <v>14000</v>
      </c>
      <c r="H88" s="20">
        <v>1975.89</v>
      </c>
      <c r="I88" s="20"/>
      <c r="J88" s="20">
        <f t="shared" si="40"/>
        <v>401.8</v>
      </c>
      <c r="K88" s="20">
        <f t="shared" si="41"/>
        <v>993.99999999999989</v>
      </c>
      <c r="L88" s="20">
        <f t="shared" si="42"/>
        <v>161</v>
      </c>
      <c r="M88" s="20">
        <f t="shared" si="43"/>
        <v>425.6</v>
      </c>
      <c r="N88" s="20">
        <f t="shared" si="44"/>
        <v>992.6</v>
      </c>
      <c r="O88" s="20"/>
      <c r="P88" s="20">
        <f t="shared" si="45"/>
        <v>2975</v>
      </c>
      <c r="Q88" s="20"/>
      <c r="R88" s="20">
        <f t="shared" si="48"/>
        <v>2803.29</v>
      </c>
      <c r="S88" s="20">
        <f t="shared" si="46"/>
        <v>2147.6</v>
      </c>
      <c r="T88" s="21">
        <f t="shared" si="47"/>
        <v>11196.71</v>
      </c>
      <c r="U88" s="61"/>
    </row>
    <row r="89" spans="2:21" ht="15" customHeight="1" x14ac:dyDescent="0.2">
      <c r="B89" s="16">
        <f t="shared" si="49"/>
        <v>68</v>
      </c>
      <c r="C89" s="17" t="s">
        <v>435</v>
      </c>
      <c r="D89" s="18" t="s">
        <v>419</v>
      </c>
      <c r="E89" s="18" t="s">
        <v>420</v>
      </c>
      <c r="F89" s="18" t="s">
        <v>85</v>
      </c>
      <c r="G89" s="20">
        <v>10000</v>
      </c>
      <c r="H89" s="20">
        <v>1411.34</v>
      </c>
      <c r="I89" s="20"/>
      <c r="J89" s="20">
        <f t="shared" si="40"/>
        <v>287</v>
      </c>
      <c r="K89" s="20">
        <f t="shared" si="41"/>
        <v>709.99999999999989</v>
      </c>
      <c r="L89" s="20">
        <f t="shared" si="42"/>
        <v>115</v>
      </c>
      <c r="M89" s="20">
        <f t="shared" si="43"/>
        <v>304</v>
      </c>
      <c r="N89" s="20">
        <f t="shared" si="44"/>
        <v>709</v>
      </c>
      <c r="O89" s="20"/>
      <c r="P89" s="20">
        <f t="shared" si="45"/>
        <v>2125</v>
      </c>
      <c r="Q89" s="20"/>
      <c r="R89" s="20">
        <f t="shared" si="48"/>
        <v>2002.34</v>
      </c>
      <c r="S89" s="20">
        <f t="shared" si="46"/>
        <v>1534</v>
      </c>
      <c r="T89" s="21">
        <f t="shared" si="47"/>
        <v>7997.66</v>
      </c>
      <c r="U89" s="61"/>
    </row>
    <row r="90" spans="2:21" ht="12.75" customHeight="1" x14ac:dyDescent="0.2">
      <c r="B90" s="37"/>
      <c r="C90" s="57" t="s">
        <v>92</v>
      </c>
      <c r="D90" s="12"/>
      <c r="E90" s="12"/>
      <c r="F90" s="38"/>
      <c r="G90" s="40"/>
      <c r="H90" s="40"/>
      <c r="I90" s="40"/>
      <c r="J90" s="40"/>
      <c r="K90" s="40"/>
      <c r="L90" s="41"/>
      <c r="M90" s="40"/>
      <c r="N90" s="40"/>
      <c r="O90" s="41"/>
      <c r="P90" s="41"/>
      <c r="Q90" s="41"/>
      <c r="R90" s="41"/>
      <c r="S90" s="41"/>
      <c r="T90" s="41"/>
      <c r="U90" s="61"/>
    </row>
    <row r="91" spans="2:21" ht="12" customHeight="1" x14ac:dyDescent="0.2">
      <c r="B91" s="16">
        <f>1+B89</f>
        <v>69</v>
      </c>
      <c r="C91" s="17" t="s">
        <v>339</v>
      </c>
      <c r="D91" s="18" t="s">
        <v>344</v>
      </c>
      <c r="E91" s="18" t="s">
        <v>345</v>
      </c>
      <c r="F91" s="18" t="s">
        <v>85</v>
      </c>
      <c r="G91" s="20">
        <v>10000</v>
      </c>
      <c r="H91" s="20">
        <v>2352.3200000000002</v>
      </c>
      <c r="I91" s="20"/>
      <c r="J91" s="20">
        <f t="shared" ref="J91:J101" si="50">+G91*2.87%</f>
        <v>287</v>
      </c>
      <c r="K91" s="20">
        <f t="shared" ref="K91:K101" si="51">G91*7.1%</f>
        <v>709.99999999999989</v>
      </c>
      <c r="L91" s="20">
        <f t="shared" ref="L91:L101" si="52">G91*1.15%</f>
        <v>115</v>
      </c>
      <c r="M91" s="20">
        <f t="shared" ref="M91:M101" si="53">+G91*3.04%</f>
        <v>304</v>
      </c>
      <c r="N91" s="20">
        <f t="shared" ref="N91:N101" si="54">G91*7.09%</f>
        <v>709</v>
      </c>
      <c r="O91" s="20"/>
      <c r="P91" s="20">
        <f t="shared" ref="P91:P101" si="55">J91+K91+L91+M91+N91</f>
        <v>2125</v>
      </c>
      <c r="Q91" s="20"/>
      <c r="R91" s="20">
        <f>+J91+M91+O91+Q91+H91</f>
        <v>2943.32</v>
      </c>
      <c r="S91" s="20">
        <f t="shared" ref="S91:S101" si="56">+N91+L91+K91</f>
        <v>1534</v>
      </c>
      <c r="T91" s="21">
        <f t="shared" ref="T91:T101" si="57">+G91-R91</f>
        <v>7056.68</v>
      </c>
      <c r="U91" s="61"/>
    </row>
    <row r="92" spans="2:21" ht="12" customHeight="1" x14ac:dyDescent="0.2">
      <c r="B92" s="16">
        <f t="shared" si="49"/>
        <v>70</v>
      </c>
      <c r="C92" s="49" t="s">
        <v>335</v>
      </c>
      <c r="D92" s="18" t="s">
        <v>323</v>
      </c>
      <c r="E92" s="18" t="s">
        <v>321</v>
      </c>
      <c r="F92" s="18" t="s">
        <v>85</v>
      </c>
      <c r="G92" s="20">
        <v>10000</v>
      </c>
      <c r="H92" s="20">
        <v>2352.3200000000002</v>
      </c>
      <c r="I92" s="20"/>
      <c r="J92" s="20">
        <f t="shared" si="50"/>
        <v>287</v>
      </c>
      <c r="K92" s="20">
        <f t="shared" si="51"/>
        <v>709.99999999999989</v>
      </c>
      <c r="L92" s="20">
        <f t="shared" si="52"/>
        <v>115</v>
      </c>
      <c r="M92" s="20">
        <f t="shared" si="53"/>
        <v>304</v>
      </c>
      <c r="N92" s="20">
        <f t="shared" si="54"/>
        <v>709</v>
      </c>
      <c r="O92" s="20">
        <v>1715.46</v>
      </c>
      <c r="P92" s="20">
        <f t="shared" si="55"/>
        <v>2125</v>
      </c>
      <c r="Q92" s="20"/>
      <c r="R92" s="20">
        <f>+J92+M92+Q92+H92</f>
        <v>2943.32</v>
      </c>
      <c r="S92" s="20">
        <f t="shared" si="56"/>
        <v>1534</v>
      </c>
      <c r="T92" s="21">
        <f t="shared" si="57"/>
        <v>7056.68</v>
      </c>
      <c r="U92" s="61"/>
    </row>
    <row r="93" spans="2:21" ht="12" customHeight="1" x14ac:dyDescent="0.2">
      <c r="B93" s="16">
        <f t="shared" si="49"/>
        <v>71</v>
      </c>
      <c r="C93" s="50" t="s">
        <v>319</v>
      </c>
      <c r="D93" s="18" t="s">
        <v>40</v>
      </c>
      <c r="E93" s="18" t="s">
        <v>74</v>
      </c>
      <c r="F93" s="18" t="s">
        <v>86</v>
      </c>
      <c r="G93" s="20">
        <v>59000</v>
      </c>
      <c r="H93" s="20">
        <v>11521.65</v>
      </c>
      <c r="I93" s="20"/>
      <c r="J93" s="20">
        <f t="shared" si="50"/>
        <v>1693.3</v>
      </c>
      <c r="K93" s="20">
        <f t="shared" si="51"/>
        <v>4189</v>
      </c>
      <c r="L93" s="20">
        <f t="shared" si="52"/>
        <v>678.5</v>
      </c>
      <c r="M93" s="20">
        <f t="shared" si="53"/>
        <v>1793.6</v>
      </c>
      <c r="N93" s="20">
        <f t="shared" si="54"/>
        <v>4183.1000000000004</v>
      </c>
      <c r="O93" s="20"/>
      <c r="P93" s="20">
        <f t="shared" si="55"/>
        <v>12537.5</v>
      </c>
      <c r="Q93" s="20"/>
      <c r="R93" s="20">
        <f>+J93+M93+O93+Q93+H93</f>
        <v>15008.55</v>
      </c>
      <c r="S93" s="20">
        <f t="shared" si="56"/>
        <v>9050.6</v>
      </c>
      <c r="T93" s="21">
        <f t="shared" si="57"/>
        <v>43991.45</v>
      </c>
      <c r="U93" s="61"/>
    </row>
    <row r="94" spans="2:21" x14ac:dyDescent="0.2">
      <c r="B94" s="16">
        <f t="shared" si="49"/>
        <v>72</v>
      </c>
      <c r="C94" s="17" t="s">
        <v>339</v>
      </c>
      <c r="D94" s="18" t="s">
        <v>328</v>
      </c>
      <c r="E94" s="18" t="s">
        <v>321</v>
      </c>
      <c r="F94" s="18" t="s">
        <v>85</v>
      </c>
      <c r="G94" s="20">
        <v>10000</v>
      </c>
      <c r="H94" s="20">
        <v>2352.3200000000002</v>
      </c>
      <c r="I94" s="20"/>
      <c r="J94" s="20">
        <f t="shared" si="50"/>
        <v>287</v>
      </c>
      <c r="K94" s="20">
        <f t="shared" si="51"/>
        <v>709.99999999999989</v>
      </c>
      <c r="L94" s="20">
        <f t="shared" si="52"/>
        <v>115</v>
      </c>
      <c r="M94" s="20">
        <f t="shared" si="53"/>
        <v>304</v>
      </c>
      <c r="N94" s="20">
        <f t="shared" si="54"/>
        <v>709</v>
      </c>
      <c r="O94" s="20"/>
      <c r="P94" s="20">
        <f t="shared" si="55"/>
        <v>2125</v>
      </c>
      <c r="Q94" s="20"/>
      <c r="R94" s="20">
        <f>+J94+M94+O94+Q94+H94</f>
        <v>2943.32</v>
      </c>
      <c r="S94" s="20">
        <f t="shared" si="56"/>
        <v>1534</v>
      </c>
      <c r="T94" s="21">
        <f t="shared" si="57"/>
        <v>7056.68</v>
      </c>
      <c r="U94" s="61"/>
    </row>
    <row r="95" spans="2:21" x14ac:dyDescent="0.2">
      <c r="B95" s="16">
        <f t="shared" si="49"/>
        <v>73</v>
      </c>
      <c r="C95" s="17" t="s">
        <v>320</v>
      </c>
      <c r="D95" s="54" t="s">
        <v>54</v>
      </c>
      <c r="E95" s="54" t="s">
        <v>118</v>
      </c>
      <c r="F95" s="18" t="s">
        <v>86</v>
      </c>
      <c r="G95" s="20">
        <v>10000</v>
      </c>
      <c r="H95" s="20">
        <v>2352.3200000000002</v>
      </c>
      <c r="I95" s="20"/>
      <c r="J95" s="20">
        <f t="shared" si="50"/>
        <v>287</v>
      </c>
      <c r="K95" s="20">
        <f t="shared" si="51"/>
        <v>709.99999999999989</v>
      </c>
      <c r="L95" s="20">
        <f t="shared" si="52"/>
        <v>115</v>
      </c>
      <c r="M95" s="20">
        <f t="shared" si="53"/>
        <v>304</v>
      </c>
      <c r="N95" s="20">
        <f t="shared" si="54"/>
        <v>709</v>
      </c>
      <c r="O95" s="20"/>
      <c r="P95" s="20">
        <f t="shared" si="55"/>
        <v>2125</v>
      </c>
      <c r="Q95" s="20"/>
      <c r="R95" s="20">
        <f>+J95+M95+O95+Q95+H95</f>
        <v>2943.32</v>
      </c>
      <c r="S95" s="20">
        <f t="shared" si="56"/>
        <v>1534</v>
      </c>
      <c r="T95" s="21">
        <f t="shared" si="57"/>
        <v>7056.68</v>
      </c>
      <c r="U95" s="61"/>
    </row>
    <row r="96" spans="2:21" x14ac:dyDescent="0.2">
      <c r="B96" s="16">
        <f t="shared" si="49"/>
        <v>74</v>
      </c>
      <c r="C96" s="17" t="s">
        <v>366</v>
      </c>
      <c r="D96" s="54" t="s">
        <v>356</v>
      </c>
      <c r="E96" s="54" t="s">
        <v>321</v>
      </c>
      <c r="F96" s="18" t="s">
        <v>85</v>
      </c>
      <c r="G96" s="20">
        <v>40000</v>
      </c>
      <c r="H96" s="20">
        <v>9519.08</v>
      </c>
      <c r="I96" s="20"/>
      <c r="J96" s="20">
        <f t="shared" si="50"/>
        <v>1148</v>
      </c>
      <c r="K96" s="20">
        <f t="shared" si="51"/>
        <v>2839.9999999999995</v>
      </c>
      <c r="L96" s="20">
        <f t="shared" si="52"/>
        <v>460</v>
      </c>
      <c r="M96" s="20">
        <f t="shared" si="53"/>
        <v>1216</v>
      </c>
      <c r="N96" s="20">
        <f t="shared" si="54"/>
        <v>2836</v>
      </c>
      <c r="O96" s="20">
        <v>1715.46</v>
      </c>
      <c r="P96" s="20">
        <f t="shared" si="55"/>
        <v>8500</v>
      </c>
      <c r="Q96" s="20"/>
      <c r="R96" s="20">
        <f>+J96+M96+Q96+H96</f>
        <v>11883.08</v>
      </c>
      <c r="S96" s="20">
        <f t="shared" si="56"/>
        <v>6136</v>
      </c>
      <c r="T96" s="21">
        <f t="shared" si="57"/>
        <v>28116.92</v>
      </c>
      <c r="U96" s="61"/>
    </row>
    <row r="97" spans="2:30" x14ac:dyDescent="0.2">
      <c r="B97" s="16">
        <f t="shared" si="49"/>
        <v>75</v>
      </c>
      <c r="C97" s="17" t="s">
        <v>339</v>
      </c>
      <c r="D97" s="18" t="s">
        <v>334</v>
      </c>
      <c r="E97" s="18" t="s">
        <v>321</v>
      </c>
      <c r="F97" s="18" t="s">
        <v>85</v>
      </c>
      <c r="G97" s="19">
        <v>10000</v>
      </c>
      <c r="H97" s="20">
        <v>2352.3200000000002</v>
      </c>
      <c r="I97" s="20"/>
      <c r="J97" s="20">
        <f t="shared" si="50"/>
        <v>287</v>
      </c>
      <c r="K97" s="20">
        <f t="shared" si="51"/>
        <v>709.99999999999989</v>
      </c>
      <c r="L97" s="20">
        <f t="shared" si="52"/>
        <v>115</v>
      </c>
      <c r="M97" s="20">
        <f t="shared" si="53"/>
        <v>304</v>
      </c>
      <c r="N97" s="20">
        <f t="shared" si="54"/>
        <v>709</v>
      </c>
      <c r="O97" s="20"/>
      <c r="P97" s="20">
        <f t="shared" si="55"/>
        <v>2125</v>
      </c>
      <c r="Q97" s="20"/>
      <c r="R97" s="20">
        <f>+J97+M97+O97+Q97+H97</f>
        <v>2943.32</v>
      </c>
      <c r="S97" s="20">
        <f t="shared" si="56"/>
        <v>1534</v>
      </c>
      <c r="T97" s="21">
        <f t="shared" si="57"/>
        <v>7056.68</v>
      </c>
      <c r="U97" s="61"/>
    </row>
    <row r="98" spans="2:30" x14ac:dyDescent="0.2">
      <c r="B98" s="16">
        <f t="shared" si="49"/>
        <v>76</v>
      </c>
      <c r="C98" s="17" t="s">
        <v>372</v>
      </c>
      <c r="D98" s="54" t="s">
        <v>188</v>
      </c>
      <c r="E98" s="54" t="s">
        <v>189</v>
      </c>
      <c r="F98" s="18" t="s">
        <v>86</v>
      </c>
      <c r="G98" s="19">
        <v>14000</v>
      </c>
      <c r="H98" s="20">
        <v>1975.88</v>
      </c>
      <c r="I98" s="20"/>
      <c r="J98" s="20">
        <f t="shared" si="50"/>
        <v>401.8</v>
      </c>
      <c r="K98" s="20">
        <f t="shared" si="51"/>
        <v>993.99999999999989</v>
      </c>
      <c r="L98" s="20">
        <f t="shared" si="52"/>
        <v>161</v>
      </c>
      <c r="M98" s="20">
        <f t="shared" si="53"/>
        <v>425.6</v>
      </c>
      <c r="N98" s="20">
        <f t="shared" si="54"/>
        <v>992.6</v>
      </c>
      <c r="O98" s="20"/>
      <c r="P98" s="20">
        <f t="shared" si="55"/>
        <v>2975</v>
      </c>
      <c r="Q98" s="20"/>
      <c r="R98" s="20">
        <f>+J98+M98+O98+Q98+H98</f>
        <v>2803.28</v>
      </c>
      <c r="S98" s="20">
        <f t="shared" si="56"/>
        <v>2147.6</v>
      </c>
      <c r="T98" s="21">
        <f t="shared" si="57"/>
        <v>11196.72</v>
      </c>
      <c r="U98" s="61"/>
    </row>
    <row r="99" spans="2:30" x14ac:dyDescent="0.2">
      <c r="B99" s="16">
        <f t="shared" si="49"/>
        <v>77</v>
      </c>
      <c r="C99" s="17" t="s">
        <v>403</v>
      </c>
      <c r="D99" s="54" t="s">
        <v>66</v>
      </c>
      <c r="E99" s="54" t="s">
        <v>72</v>
      </c>
      <c r="F99" s="18" t="s">
        <v>85</v>
      </c>
      <c r="G99" s="19">
        <v>45000</v>
      </c>
      <c r="H99" s="20">
        <v>10585.2</v>
      </c>
      <c r="I99" s="20"/>
      <c r="J99" s="20">
        <f t="shared" si="50"/>
        <v>1291.5</v>
      </c>
      <c r="K99" s="20">
        <f t="shared" si="51"/>
        <v>3194.9999999999995</v>
      </c>
      <c r="L99" s="20">
        <f t="shared" si="52"/>
        <v>517.5</v>
      </c>
      <c r="M99" s="20">
        <f t="shared" si="53"/>
        <v>1368</v>
      </c>
      <c r="N99" s="20">
        <f t="shared" si="54"/>
        <v>3190.5</v>
      </c>
      <c r="O99" s="20"/>
      <c r="P99" s="20">
        <f t="shared" si="55"/>
        <v>9562.5</v>
      </c>
      <c r="Q99" s="20"/>
      <c r="R99" s="20">
        <f>+J99+M99+O99+Q99+H99</f>
        <v>13244.7</v>
      </c>
      <c r="S99" s="20">
        <f t="shared" si="56"/>
        <v>6903</v>
      </c>
      <c r="T99" s="21">
        <f t="shared" si="57"/>
        <v>31755.3</v>
      </c>
      <c r="U99" s="61"/>
    </row>
    <row r="100" spans="2:30" x14ac:dyDescent="0.2">
      <c r="B100" s="16">
        <f t="shared" si="49"/>
        <v>78</v>
      </c>
      <c r="C100" s="17" t="s">
        <v>339</v>
      </c>
      <c r="D100" s="54" t="s">
        <v>396</v>
      </c>
      <c r="E100" s="54" t="s">
        <v>321</v>
      </c>
      <c r="F100" s="18" t="s">
        <v>85</v>
      </c>
      <c r="G100" s="19">
        <v>10000</v>
      </c>
      <c r="H100" s="20">
        <v>2352.3200000000002</v>
      </c>
      <c r="I100" s="20"/>
      <c r="J100" s="20">
        <f t="shared" si="50"/>
        <v>287</v>
      </c>
      <c r="K100" s="20">
        <f t="shared" si="51"/>
        <v>709.99999999999989</v>
      </c>
      <c r="L100" s="20">
        <f t="shared" si="52"/>
        <v>115</v>
      </c>
      <c r="M100" s="20">
        <f t="shared" si="53"/>
        <v>304</v>
      </c>
      <c r="N100" s="20">
        <f t="shared" si="54"/>
        <v>709</v>
      </c>
      <c r="O100" s="20"/>
      <c r="P100" s="20">
        <f t="shared" si="55"/>
        <v>2125</v>
      </c>
      <c r="Q100" s="20"/>
      <c r="R100" s="20">
        <f>+J100+M100+O100+Q100+H100</f>
        <v>2943.32</v>
      </c>
      <c r="S100" s="20">
        <f t="shared" si="56"/>
        <v>1534</v>
      </c>
      <c r="T100" s="21">
        <f t="shared" si="57"/>
        <v>7056.68</v>
      </c>
      <c r="U100" s="61"/>
    </row>
    <row r="101" spans="2:30" x14ac:dyDescent="0.2">
      <c r="B101" s="16">
        <f t="shared" si="49"/>
        <v>79</v>
      </c>
      <c r="C101" s="17" t="s">
        <v>335</v>
      </c>
      <c r="D101" s="54" t="s">
        <v>409</v>
      </c>
      <c r="E101" s="54" t="s">
        <v>71</v>
      </c>
      <c r="F101" s="18" t="s">
        <v>85</v>
      </c>
      <c r="G101" s="19">
        <v>15000</v>
      </c>
      <c r="H101" s="20">
        <v>3377.95</v>
      </c>
      <c r="I101" s="20"/>
      <c r="J101" s="20">
        <f t="shared" si="50"/>
        <v>430.5</v>
      </c>
      <c r="K101" s="20">
        <f t="shared" si="51"/>
        <v>1065</v>
      </c>
      <c r="L101" s="20">
        <f t="shared" si="52"/>
        <v>172.5</v>
      </c>
      <c r="M101" s="20">
        <f t="shared" si="53"/>
        <v>456</v>
      </c>
      <c r="N101" s="20">
        <f t="shared" si="54"/>
        <v>1063.5</v>
      </c>
      <c r="O101" s="20"/>
      <c r="P101" s="20">
        <f t="shared" si="55"/>
        <v>3187.5</v>
      </c>
      <c r="Q101" s="20"/>
      <c r="R101" s="20">
        <f>+J101+M101+O101+Q101+H101</f>
        <v>4264.45</v>
      </c>
      <c r="S101" s="20">
        <f t="shared" si="56"/>
        <v>2301</v>
      </c>
      <c r="T101" s="21">
        <f t="shared" si="57"/>
        <v>10735.55</v>
      </c>
      <c r="U101" s="61"/>
      <c r="AA101" s="63"/>
      <c r="AC101" s="63"/>
      <c r="AD101" s="63"/>
    </row>
    <row r="102" spans="2:30" x14ac:dyDescent="0.2">
      <c r="B102" s="37"/>
      <c r="C102" s="57" t="s">
        <v>87</v>
      </c>
      <c r="D102" s="37"/>
      <c r="E102" s="37"/>
      <c r="F102" s="38"/>
      <c r="G102" s="40"/>
      <c r="H102" s="40"/>
      <c r="I102" s="40"/>
      <c r="J102" s="40"/>
      <c r="K102" s="40"/>
      <c r="L102" s="41"/>
      <c r="M102" s="40"/>
      <c r="N102" s="40"/>
      <c r="O102" s="41"/>
      <c r="P102" s="41"/>
      <c r="Q102" s="41"/>
      <c r="R102" s="41"/>
      <c r="S102" s="41"/>
      <c r="T102" s="42"/>
      <c r="U102" s="61"/>
    </row>
    <row r="103" spans="2:30" x14ac:dyDescent="0.2">
      <c r="B103" s="16">
        <f>1+B101</f>
        <v>80</v>
      </c>
      <c r="C103" s="17" t="s">
        <v>336</v>
      </c>
      <c r="D103" s="25" t="s">
        <v>324</v>
      </c>
      <c r="E103" s="25" t="s">
        <v>321</v>
      </c>
      <c r="F103" s="18" t="s">
        <v>85</v>
      </c>
      <c r="G103" s="20">
        <v>10000</v>
      </c>
      <c r="H103" s="20">
        <v>2352.3200000000002</v>
      </c>
      <c r="I103" s="20"/>
      <c r="J103" s="20">
        <f t="shared" ref="J103:J115" si="58">+G103*2.87%</f>
        <v>287</v>
      </c>
      <c r="K103" s="20">
        <f t="shared" ref="K103:K115" si="59">G103*7.1%</f>
        <v>709.99999999999989</v>
      </c>
      <c r="L103" s="20">
        <f t="shared" ref="L103:L115" si="60">G103*1.15%</f>
        <v>115</v>
      </c>
      <c r="M103" s="20">
        <f t="shared" ref="M103:M115" si="61">+G103*3.04%</f>
        <v>304</v>
      </c>
      <c r="N103" s="20">
        <f t="shared" ref="N103:N115" si="62">G103*7.09%</f>
        <v>709</v>
      </c>
      <c r="O103" s="20"/>
      <c r="P103" s="20">
        <f t="shared" ref="P103:P115" si="63">J103+K103+L103+M103+N103</f>
        <v>2125</v>
      </c>
      <c r="Q103" s="20"/>
      <c r="R103" s="20">
        <f>+J103+M103+O103+Q103+H103</f>
        <v>2943.32</v>
      </c>
      <c r="S103" s="20">
        <f t="shared" ref="S103:S115" si="64">+N103+L103+K103</f>
        <v>1534</v>
      </c>
      <c r="T103" s="21">
        <f t="shared" ref="T103:T115" si="65">+G103-R103</f>
        <v>7056.68</v>
      </c>
      <c r="U103" s="61"/>
    </row>
    <row r="104" spans="2:30" x14ac:dyDescent="0.2">
      <c r="B104" s="16">
        <f t="shared" si="49"/>
        <v>81</v>
      </c>
      <c r="C104" s="17" t="s">
        <v>337</v>
      </c>
      <c r="D104" s="18" t="s">
        <v>325</v>
      </c>
      <c r="E104" s="18" t="s">
        <v>321</v>
      </c>
      <c r="F104" s="18" t="s">
        <v>85</v>
      </c>
      <c r="G104" s="20">
        <v>10000</v>
      </c>
      <c r="H104" s="20">
        <v>2352.3200000000002</v>
      </c>
      <c r="I104" s="20"/>
      <c r="J104" s="20">
        <f t="shared" si="58"/>
        <v>287</v>
      </c>
      <c r="K104" s="20">
        <f t="shared" si="59"/>
        <v>709.99999999999989</v>
      </c>
      <c r="L104" s="20">
        <f t="shared" si="60"/>
        <v>115</v>
      </c>
      <c r="M104" s="20">
        <f t="shared" si="61"/>
        <v>304</v>
      </c>
      <c r="N104" s="20">
        <f t="shared" si="62"/>
        <v>709</v>
      </c>
      <c r="O104" s="20"/>
      <c r="P104" s="20">
        <f t="shared" si="63"/>
        <v>2125</v>
      </c>
      <c r="Q104" s="20"/>
      <c r="R104" s="20">
        <f>+J104+M104+O104+Q104+H104</f>
        <v>2943.32</v>
      </c>
      <c r="S104" s="20">
        <f t="shared" si="64"/>
        <v>1534</v>
      </c>
      <c r="T104" s="21">
        <f t="shared" si="65"/>
        <v>7056.68</v>
      </c>
      <c r="U104" s="61"/>
    </row>
    <row r="105" spans="2:30" x14ac:dyDescent="0.2">
      <c r="B105" s="16">
        <f t="shared" si="49"/>
        <v>82</v>
      </c>
      <c r="C105" s="17" t="s">
        <v>336</v>
      </c>
      <c r="D105" s="18" t="s">
        <v>331</v>
      </c>
      <c r="E105" s="18" t="s">
        <v>321</v>
      </c>
      <c r="F105" s="18" t="s">
        <v>85</v>
      </c>
      <c r="G105" s="19">
        <v>10000</v>
      </c>
      <c r="H105" s="20"/>
      <c r="I105" s="20"/>
      <c r="J105" s="20">
        <f t="shared" si="58"/>
        <v>287</v>
      </c>
      <c r="K105" s="20">
        <f t="shared" si="59"/>
        <v>709.99999999999989</v>
      </c>
      <c r="L105" s="20">
        <f t="shared" si="60"/>
        <v>115</v>
      </c>
      <c r="M105" s="20">
        <f t="shared" si="61"/>
        <v>304</v>
      </c>
      <c r="N105" s="20">
        <f t="shared" si="62"/>
        <v>709</v>
      </c>
      <c r="O105" s="20"/>
      <c r="P105" s="20">
        <f t="shared" si="63"/>
        <v>2125</v>
      </c>
      <c r="Q105" s="20"/>
      <c r="R105" s="20">
        <f>+J105+M105+O105+Q105+H105</f>
        <v>591</v>
      </c>
      <c r="S105" s="20">
        <f t="shared" si="64"/>
        <v>1534</v>
      </c>
      <c r="T105" s="21">
        <f t="shared" si="65"/>
        <v>9409</v>
      </c>
      <c r="U105" s="61"/>
    </row>
    <row r="106" spans="2:30" x14ac:dyDescent="0.2">
      <c r="B106" s="16">
        <f t="shared" si="49"/>
        <v>83</v>
      </c>
      <c r="C106" s="62" t="s">
        <v>343</v>
      </c>
      <c r="D106" s="18" t="s">
        <v>333</v>
      </c>
      <c r="E106" s="18" t="s">
        <v>321</v>
      </c>
      <c r="F106" s="18" t="s">
        <v>86</v>
      </c>
      <c r="G106" s="19">
        <v>10000</v>
      </c>
      <c r="H106" s="20">
        <v>2352.3200000000002</v>
      </c>
      <c r="I106" s="20"/>
      <c r="J106" s="20">
        <f t="shared" si="58"/>
        <v>287</v>
      </c>
      <c r="K106" s="20">
        <f t="shared" si="59"/>
        <v>709.99999999999989</v>
      </c>
      <c r="L106" s="20">
        <f t="shared" si="60"/>
        <v>115</v>
      </c>
      <c r="M106" s="20">
        <f t="shared" si="61"/>
        <v>304</v>
      </c>
      <c r="N106" s="20">
        <f t="shared" si="62"/>
        <v>709</v>
      </c>
      <c r="O106" s="20">
        <v>5146.38</v>
      </c>
      <c r="P106" s="20">
        <f t="shared" si="63"/>
        <v>2125</v>
      </c>
      <c r="Q106" s="20"/>
      <c r="R106" s="20">
        <f>+J106+M106+Q106+H106</f>
        <v>2943.32</v>
      </c>
      <c r="S106" s="20">
        <f t="shared" si="64"/>
        <v>1534</v>
      </c>
      <c r="T106" s="21">
        <f t="shared" si="65"/>
        <v>7056.68</v>
      </c>
      <c r="U106" s="61"/>
    </row>
    <row r="107" spans="2:30" x14ac:dyDescent="0.2">
      <c r="B107" s="16">
        <f t="shared" si="49"/>
        <v>84</v>
      </c>
      <c r="C107" s="17" t="s">
        <v>364</v>
      </c>
      <c r="D107" s="5" t="s">
        <v>359</v>
      </c>
      <c r="E107" s="5" t="s">
        <v>75</v>
      </c>
      <c r="F107" s="18" t="s">
        <v>86</v>
      </c>
      <c r="G107" s="19">
        <v>56765.47</v>
      </c>
      <c r="H107" s="20">
        <v>11206.28</v>
      </c>
      <c r="I107" s="20"/>
      <c r="J107" s="20">
        <f t="shared" si="58"/>
        <v>1629.168989</v>
      </c>
      <c r="K107" s="20">
        <f t="shared" si="59"/>
        <v>4030.3483699999997</v>
      </c>
      <c r="L107" s="20">
        <f t="shared" si="60"/>
        <v>652.80290500000001</v>
      </c>
      <c r="M107" s="20">
        <f t="shared" si="61"/>
        <v>1725.670288</v>
      </c>
      <c r="N107" s="20">
        <f t="shared" si="62"/>
        <v>4024.6718230000001</v>
      </c>
      <c r="O107" s="20"/>
      <c r="P107" s="20">
        <f t="shared" si="63"/>
        <v>12062.662375</v>
      </c>
      <c r="Q107" s="20"/>
      <c r="R107" s="20">
        <f t="shared" ref="R107:R115" si="66">+J107+M107+O107+Q107+H107</f>
        <v>14561.119277000002</v>
      </c>
      <c r="S107" s="20">
        <f t="shared" si="64"/>
        <v>8707.8230980000008</v>
      </c>
      <c r="T107" s="21">
        <f t="shared" si="65"/>
        <v>42204.350722999996</v>
      </c>
      <c r="U107" s="61"/>
    </row>
    <row r="108" spans="2:30" x14ac:dyDescent="0.2">
      <c r="B108" s="16">
        <f t="shared" si="49"/>
        <v>85</v>
      </c>
      <c r="C108" s="17" t="s">
        <v>336</v>
      </c>
      <c r="D108" s="18" t="s">
        <v>31</v>
      </c>
      <c r="E108" s="18" t="s">
        <v>321</v>
      </c>
      <c r="F108" s="18" t="s">
        <v>85</v>
      </c>
      <c r="G108" s="19">
        <v>40000</v>
      </c>
      <c r="H108" s="20">
        <v>9409.07</v>
      </c>
      <c r="I108" s="20"/>
      <c r="J108" s="20">
        <f t="shared" si="58"/>
        <v>1148</v>
      </c>
      <c r="K108" s="20">
        <f t="shared" si="59"/>
        <v>2839.9999999999995</v>
      </c>
      <c r="L108" s="20">
        <f t="shared" si="60"/>
        <v>460</v>
      </c>
      <c r="M108" s="20">
        <f t="shared" si="61"/>
        <v>1216</v>
      </c>
      <c r="N108" s="20">
        <f t="shared" si="62"/>
        <v>2836</v>
      </c>
      <c r="O108" s="20"/>
      <c r="P108" s="20">
        <f t="shared" si="63"/>
        <v>8500</v>
      </c>
      <c r="Q108" s="20"/>
      <c r="R108" s="20">
        <f t="shared" si="66"/>
        <v>11773.07</v>
      </c>
      <c r="S108" s="20">
        <f t="shared" si="64"/>
        <v>6136</v>
      </c>
      <c r="T108" s="21">
        <f t="shared" si="65"/>
        <v>28226.93</v>
      </c>
      <c r="U108" s="61"/>
    </row>
    <row r="109" spans="2:30" x14ac:dyDescent="0.2">
      <c r="B109" s="16">
        <f t="shared" si="49"/>
        <v>86</v>
      </c>
      <c r="C109" s="17" t="s">
        <v>390</v>
      </c>
      <c r="D109" s="18" t="s">
        <v>44</v>
      </c>
      <c r="E109" s="18" t="s">
        <v>71</v>
      </c>
      <c r="F109" s="18" t="s">
        <v>85</v>
      </c>
      <c r="G109" s="19">
        <v>14000</v>
      </c>
      <c r="H109" s="20">
        <v>1975.88</v>
      </c>
      <c r="I109" s="20"/>
      <c r="J109" s="20">
        <f t="shared" si="58"/>
        <v>401.8</v>
      </c>
      <c r="K109" s="20">
        <f t="shared" si="59"/>
        <v>993.99999999999989</v>
      </c>
      <c r="L109" s="20">
        <f t="shared" si="60"/>
        <v>161</v>
      </c>
      <c r="M109" s="20">
        <f t="shared" si="61"/>
        <v>425.6</v>
      </c>
      <c r="N109" s="20">
        <f t="shared" si="62"/>
        <v>992.6</v>
      </c>
      <c r="O109" s="20"/>
      <c r="P109" s="20">
        <f t="shared" si="63"/>
        <v>2975</v>
      </c>
      <c r="Q109" s="20"/>
      <c r="R109" s="20">
        <f t="shared" si="66"/>
        <v>2803.28</v>
      </c>
      <c r="S109" s="20">
        <f t="shared" si="64"/>
        <v>2147.6</v>
      </c>
      <c r="T109" s="21">
        <f t="shared" si="65"/>
        <v>11196.72</v>
      </c>
      <c r="U109" s="61"/>
    </row>
    <row r="110" spans="2:30" x14ac:dyDescent="0.2">
      <c r="B110" s="16">
        <f t="shared" si="49"/>
        <v>87</v>
      </c>
      <c r="C110" s="17" t="s">
        <v>336</v>
      </c>
      <c r="D110" s="18" t="s">
        <v>398</v>
      </c>
      <c r="E110" s="18" t="s">
        <v>321</v>
      </c>
      <c r="F110" s="18" t="s">
        <v>85</v>
      </c>
      <c r="G110" s="19">
        <v>10000</v>
      </c>
      <c r="H110" s="20">
        <v>2352.3200000000002</v>
      </c>
      <c r="I110" s="20"/>
      <c r="J110" s="20">
        <f t="shared" si="58"/>
        <v>287</v>
      </c>
      <c r="K110" s="20">
        <f t="shared" si="59"/>
        <v>709.99999999999989</v>
      </c>
      <c r="L110" s="20">
        <f t="shared" si="60"/>
        <v>115</v>
      </c>
      <c r="M110" s="20">
        <f t="shared" si="61"/>
        <v>304</v>
      </c>
      <c r="N110" s="20">
        <f t="shared" si="62"/>
        <v>709</v>
      </c>
      <c r="O110" s="20"/>
      <c r="P110" s="20">
        <f t="shared" si="63"/>
        <v>2125</v>
      </c>
      <c r="Q110" s="20"/>
      <c r="R110" s="20">
        <f t="shared" si="66"/>
        <v>2943.32</v>
      </c>
      <c r="S110" s="20">
        <f t="shared" si="64"/>
        <v>1534</v>
      </c>
      <c r="T110" s="21">
        <f t="shared" si="65"/>
        <v>7056.68</v>
      </c>
      <c r="U110" s="61"/>
    </row>
    <row r="111" spans="2:30" x14ac:dyDescent="0.2">
      <c r="B111" s="16">
        <f t="shared" si="49"/>
        <v>88</v>
      </c>
      <c r="C111" s="17" t="s">
        <v>336</v>
      </c>
      <c r="D111" s="18" t="s">
        <v>393</v>
      </c>
      <c r="E111" s="18" t="s">
        <v>345</v>
      </c>
      <c r="F111" s="18" t="s">
        <v>86</v>
      </c>
      <c r="G111" s="19">
        <v>10000</v>
      </c>
      <c r="H111" s="20">
        <v>2352.3200000000002</v>
      </c>
      <c r="I111" s="20"/>
      <c r="J111" s="20">
        <f t="shared" si="58"/>
        <v>287</v>
      </c>
      <c r="K111" s="20">
        <f t="shared" si="59"/>
        <v>709.99999999999989</v>
      </c>
      <c r="L111" s="20">
        <f t="shared" si="60"/>
        <v>115</v>
      </c>
      <c r="M111" s="20">
        <f t="shared" si="61"/>
        <v>304</v>
      </c>
      <c r="N111" s="20">
        <f t="shared" si="62"/>
        <v>709</v>
      </c>
      <c r="O111" s="20"/>
      <c r="P111" s="20">
        <f t="shared" si="63"/>
        <v>2125</v>
      </c>
      <c r="Q111" s="20"/>
      <c r="R111" s="20">
        <f t="shared" si="66"/>
        <v>2943.32</v>
      </c>
      <c r="S111" s="20">
        <f t="shared" si="64"/>
        <v>1534</v>
      </c>
      <c r="T111" s="21">
        <f t="shared" si="65"/>
        <v>7056.68</v>
      </c>
      <c r="U111" s="61"/>
    </row>
    <row r="112" spans="2:30" x14ac:dyDescent="0.2">
      <c r="B112" s="16">
        <f t="shared" si="49"/>
        <v>89</v>
      </c>
      <c r="C112" s="17" t="s">
        <v>336</v>
      </c>
      <c r="D112" s="18" t="s">
        <v>399</v>
      </c>
      <c r="E112" s="18" t="s">
        <v>321</v>
      </c>
      <c r="F112" s="18" t="s">
        <v>85</v>
      </c>
      <c r="G112" s="19">
        <v>10000</v>
      </c>
      <c r="H112" s="20"/>
      <c r="I112" s="20"/>
      <c r="J112" s="20">
        <f t="shared" si="58"/>
        <v>287</v>
      </c>
      <c r="K112" s="20">
        <f t="shared" si="59"/>
        <v>709.99999999999989</v>
      </c>
      <c r="L112" s="20">
        <f t="shared" si="60"/>
        <v>115</v>
      </c>
      <c r="M112" s="20">
        <f t="shared" si="61"/>
        <v>304</v>
      </c>
      <c r="N112" s="20">
        <f t="shared" si="62"/>
        <v>709</v>
      </c>
      <c r="O112" s="20"/>
      <c r="P112" s="20">
        <f t="shared" si="63"/>
        <v>2125</v>
      </c>
      <c r="Q112" s="20"/>
      <c r="R112" s="20">
        <f t="shared" si="66"/>
        <v>591</v>
      </c>
      <c r="S112" s="20">
        <f t="shared" si="64"/>
        <v>1534</v>
      </c>
      <c r="T112" s="21">
        <f t="shared" si="65"/>
        <v>9409</v>
      </c>
      <c r="U112" s="61"/>
    </row>
    <row r="113" spans="2:30" x14ac:dyDescent="0.2">
      <c r="B113" s="16">
        <f t="shared" si="49"/>
        <v>90</v>
      </c>
      <c r="C113" s="17" t="s">
        <v>433</v>
      </c>
      <c r="D113" s="18" t="s">
        <v>418</v>
      </c>
      <c r="E113" s="18" t="s">
        <v>75</v>
      </c>
      <c r="F113" s="18" t="s">
        <v>86</v>
      </c>
      <c r="G113" s="19">
        <v>9000</v>
      </c>
      <c r="H113" s="20">
        <v>1270.21</v>
      </c>
      <c r="I113" s="20"/>
      <c r="J113" s="20">
        <f t="shared" si="58"/>
        <v>258.3</v>
      </c>
      <c r="K113" s="20">
        <f t="shared" si="59"/>
        <v>638.99999999999989</v>
      </c>
      <c r="L113" s="20">
        <f t="shared" si="60"/>
        <v>103.5</v>
      </c>
      <c r="M113" s="20">
        <f t="shared" si="61"/>
        <v>273.60000000000002</v>
      </c>
      <c r="N113" s="20">
        <f t="shared" si="62"/>
        <v>638.1</v>
      </c>
      <c r="O113" s="20"/>
      <c r="P113" s="20">
        <f t="shared" si="63"/>
        <v>1912.5</v>
      </c>
      <c r="Q113" s="20"/>
      <c r="R113" s="20">
        <f t="shared" si="66"/>
        <v>1802.1100000000001</v>
      </c>
      <c r="S113" s="20">
        <f t="shared" si="64"/>
        <v>1380.6</v>
      </c>
      <c r="T113" s="21">
        <f t="shared" si="65"/>
        <v>7197.8899999999994</v>
      </c>
      <c r="U113" s="61"/>
    </row>
    <row r="114" spans="2:30" x14ac:dyDescent="0.2">
      <c r="B114" s="16">
        <f t="shared" si="49"/>
        <v>91</v>
      </c>
      <c r="C114" s="17" t="s">
        <v>434</v>
      </c>
      <c r="D114" s="18" t="s">
        <v>423</v>
      </c>
      <c r="E114" s="18" t="s">
        <v>411</v>
      </c>
      <c r="F114" s="18" t="s">
        <v>86</v>
      </c>
      <c r="G114" s="19">
        <v>10665</v>
      </c>
      <c r="H114" s="20">
        <v>1726.5</v>
      </c>
      <c r="I114" s="20"/>
      <c r="J114" s="20">
        <f t="shared" si="58"/>
        <v>306.08550000000002</v>
      </c>
      <c r="K114" s="20">
        <f t="shared" si="59"/>
        <v>757.21499999999992</v>
      </c>
      <c r="L114" s="20">
        <f t="shared" si="60"/>
        <v>122.64749999999999</v>
      </c>
      <c r="M114" s="20">
        <f t="shared" si="61"/>
        <v>324.21600000000001</v>
      </c>
      <c r="N114" s="20">
        <f t="shared" si="62"/>
        <v>756.14850000000001</v>
      </c>
      <c r="O114" s="20"/>
      <c r="P114" s="20">
        <f t="shared" si="63"/>
        <v>2266.3125</v>
      </c>
      <c r="Q114" s="20"/>
      <c r="R114" s="20">
        <f t="shared" si="66"/>
        <v>2356.8015</v>
      </c>
      <c r="S114" s="20">
        <f t="shared" si="64"/>
        <v>1636.011</v>
      </c>
      <c r="T114" s="21">
        <f t="shared" si="65"/>
        <v>8308.1985000000004</v>
      </c>
    </row>
    <row r="115" spans="2:30" x14ac:dyDescent="0.2">
      <c r="B115" s="16">
        <f t="shared" si="49"/>
        <v>92</v>
      </c>
      <c r="C115" s="17" t="s">
        <v>433</v>
      </c>
      <c r="D115" s="18" t="s">
        <v>440</v>
      </c>
      <c r="E115" s="18" t="s">
        <v>71</v>
      </c>
      <c r="F115" s="18" t="s">
        <v>86</v>
      </c>
      <c r="G115" s="19">
        <v>14000</v>
      </c>
      <c r="H115" s="20">
        <v>1975.88</v>
      </c>
      <c r="I115" s="20"/>
      <c r="J115" s="20">
        <f t="shared" si="58"/>
        <v>401.8</v>
      </c>
      <c r="K115" s="20">
        <f t="shared" si="59"/>
        <v>993.99999999999989</v>
      </c>
      <c r="L115" s="20">
        <f t="shared" si="60"/>
        <v>161</v>
      </c>
      <c r="M115" s="20">
        <f t="shared" si="61"/>
        <v>425.6</v>
      </c>
      <c r="N115" s="20">
        <f t="shared" si="62"/>
        <v>992.6</v>
      </c>
      <c r="O115" s="20"/>
      <c r="P115" s="20">
        <f t="shared" si="63"/>
        <v>2975</v>
      </c>
      <c r="Q115" s="20"/>
      <c r="R115" s="20">
        <f t="shared" si="66"/>
        <v>2803.28</v>
      </c>
      <c r="S115" s="20">
        <f t="shared" si="64"/>
        <v>2147.6</v>
      </c>
      <c r="T115" s="21">
        <f t="shared" si="65"/>
        <v>11196.72</v>
      </c>
    </row>
    <row r="116" spans="2:30" x14ac:dyDescent="0.2">
      <c r="B116" s="25"/>
      <c r="C116" s="23"/>
      <c r="D116" s="23"/>
      <c r="E116" s="23"/>
      <c r="F116" s="30"/>
      <c r="G116" s="24">
        <f t="shared" ref="G116:S116" si="67">SUM(G18:G115)</f>
        <v>2053619.72</v>
      </c>
      <c r="H116" s="24">
        <f t="shared" si="67"/>
        <v>408913.86000000057</v>
      </c>
      <c r="I116" s="24">
        <f t="shared" si="67"/>
        <v>0</v>
      </c>
      <c r="J116" s="24">
        <f t="shared" si="67"/>
        <v>58938.88596400003</v>
      </c>
      <c r="K116" s="24">
        <f t="shared" si="67"/>
        <v>145807.00011999998</v>
      </c>
      <c r="L116" s="24">
        <f t="shared" si="67"/>
        <v>23616.626780000002</v>
      </c>
      <c r="M116" s="24">
        <f t="shared" si="67"/>
        <v>62430.039487999959</v>
      </c>
      <c r="N116" s="24">
        <f t="shared" si="67"/>
        <v>145601.63814800011</v>
      </c>
      <c r="O116" s="24">
        <f t="shared" si="67"/>
        <v>20585.52</v>
      </c>
      <c r="P116" s="24">
        <f t="shared" si="67"/>
        <v>436394.19050000003</v>
      </c>
      <c r="Q116" s="24">
        <f t="shared" si="67"/>
        <v>0</v>
      </c>
      <c r="R116" s="24">
        <f t="shared" si="67"/>
        <v>530282.78545200056</v>
      </c>
      <c r="S116" s="24">
        <f t="shared" si="67"/>
        <v>315025.26504800009</v>
      </c>
      <c r="T116" s="24">
        <f>SUM(T18:T115)</f>
        <v>1523336.9345479987</v>
      </c>
      <c r="Z116" s="61"/>
      <c r="AB116" s="61"/>
      <c r="AD116" s="61"/>
    </row>
    <row r="117" spans="2:30" x14ac:dyDescent="0.2">
      <c r="B117" s="58"/>
    </row>
  </sheetData>
  <sortState xmlns:xlrd2="http://schemas.microsoft.com/office/spreadsheetml/2017/richdata2" ref="B18:T114">
    <sortCondition ref="B18:B114"/>
  </sortState>
  <mergeCells count="20"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4" t="s">
        <v>0</v>
      </c>
      <c r="C10" s="64"/>
      <c r="D10" s="64"/>
      <c r="E10" s="64"/>
      <c r="F10" s="64"/>
      <c r="G10" s="64"/>
      <c r="H10" s="64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</row>
    <row r="11" spans="2:27" s="44" customFormat="1" ht="18" customHeight="1" x14ac:dyDescent="0.2">
      <c r="B11" s="65" t="s">
        <v>25</v>
      </c>
      <c r="C11" s="65"/>
      <c r="D11" s="65"/>
      <c r="E11" s="65"/>
      <c r="F11" s="65"/>
      <c r="G11" s="65"/>
      <c r="H11" s="65"/>
      <c r="I11" s="65"/>
      <c r="J11" s="65"/>
      <c r="K11" s="65"/>
      <c r="L11" s="65"/>
      <c r="M11" s="65"/>
      <c r="N11" s="65"/>
      <c r="O11" s="65"/>
      <c r="P11" s="65"/>
      <c r="Q11" s="65"/>
      <c r="R11" s="65"/>
      <c r="S11" s="65"/>
      <c r="T11" s="65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6" t="s">
        <v>153</v>
      </c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66"/>
      <c r="S13" s="66"/>
      <c r="T13" s="66"/>
    </row>
    <row r="14" spans="2:27" x14ac:dyDescent="0.2">
      <c r="B14" s="67" t="s">
        <v>1</v>
      </c>
      <c r="C14" s="4"/>
      <c r="D14" s="68" t="s">
        <v>2</v>
      </c>
      <c r="E14" s="68" t="s">
        <v>3</v>
      </c>
      <c r="F14" s="69" t="s">
        <v>4</v>
      </c>
      <c r="G14" s="70" t="s">
        <v>5</v>
      </c>
      <c r="H14" s="70" t="s">
        <v>6</v>
      </c>
      <c r="I14" s="70" t="s">
        <v>7</v>
      </c>
      <c r="J14" s="67" t="s">
        <v>8</v>
      </c>
      <c r="K14" s="67"/>
      <c r="L14" s="67"/>
      <c r="M14" s="67"/>
      <c r="N14" s="67"/>
      <c r="O14" s="67"/>
      <c r="P14" s="67"/>
      <c r="Q14" s="28"/>
      <c r="R14" s="71" t="s">
        <v>9</v>
      </c>
      <c r="S14" s="71"/>
      <c r="T14" s="70" t="s">
        <v>10</v>
      </c>
    </row>
    <row r="15" spans="2:27" x14ac:dyDescent="0.2">
      <c r="B15" s="67"/>
      <c r="C15" s="6"/>
      <c r="D15" s="68"/>
      <c r="E15" s="68"/>
      <c r="F15" s="69"/>
      <c r="G15" s="70"/>
      <c r="H15" s="70"/>
      <c r="I15" s="70"/>
      <c r="J15" s="72" t="s">
        <v>11</v>
      </c>
      <c r="K15" s="72"/>
      <c r="L15" s="7"/>
      <c r="M15" s="72" t="s">
        <v>12</v>
      </c>
      <c r="N15" s="72"/>
      <c r="O15" s="73" t="s">
        <v>13</v>
      </c>
      <c r="P15" s="73" t="s">
        <v>14</v>
      </c>
      <c r="Q15" s="73" t="s">
        <v>15</v>
      </c>
      <c r="R15" s="73" t="s">
        <v>16</v>
      </c>
      <c r="S15" s="73" t="s">
        <v>17</v>
      </c>
      <c r="T15" s="70"/>
    </row>
    <row r="16" spans="2:27" s="9" customFormat="1" ht="24.75" x14ac:dyDescent="0.25">
      <c r="B16" s="67"/>
      <c r="C16" s="8" t="s">
        <v>18</v>
      </c>
      <c r="D16" s="68"/>
      <c r="E16" s="68"/>
      <c r="F16" s="69"/>
      <c r="G16" s="70"/>
      <c r="H16" s="70"/>
      <c r="I16" s="70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73"/>
      <c r="P16" s="73"/>
      <c r="Q16" s="73"/>
      <c r="R16" s="73"/>
      <c r="S16" s="73"/>
      <c r="T16" s="70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R15:R16"/>
    <mergeCell ref="S15:S16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ENERO 2025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Betania Cordero Tiburcio</cp:lastModifiedBy>
  <cp:lastPrinted>2024-03-20T15:11:08Z</cp:lastPrinted>
  <dcterms:created xsi:type="dcterms:W3CDTF">2022-02-17T13:31:29Z</dcterms:created>
  <dcterms:modified xsi:type="dcterms:W3CDTF">2025-02-14T18:04:11Z</dcterms:modified>
</cp:coreProperties>
</file>