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60BE75D9-F920-4E5E-A96B-E05E6648F3F7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 2025" sheetId="29" r:id="rId1"/>
  </sheets>
  <definedNames>
    <definedName name="_xlnm._FilterDatabase" localSheetId="0" hidden="1">'ENERO 2025'!$B$17:$W$87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85" i="29" l="1"/>
  <c r="B72" i="29"/>
  <c r="B57" i="29"/>
  <c r="B48" i="29"/>
  <c r="B45" i="29"/>
  <c r="B35" i="29"/>
  <c r="B20" i="29"/>
  <c r="B21" i="29" s="1"/>
  <c r="B22" i="29" s="1"/>
  <c r="B23" i="29" s="1"/>
  <c r="B24" i="29" s="1"/>
  <c r="B25" i="29" s="1"/>
  <c r="B26" i="29" s="1"/>
  <c r="B27" i="29" s="1"/>
  <c r="B28" i="29" s="1"/>
  <c r="B29" i="29" s="1"/>
  <c r="B30" i="29" s="1"/>
  <c r="B31" i="29" s="1"/>
  <c r="B32" i="29" s="1"/>
  <c r="B33" i="29" s="1"/>
  <c r="B19" i="29"/>
  <c r="J87" i="29"/>
  <c r="K87" i="29"/>
  <c r="L87" i="29"/>
  <c r="R87" i="29"/>
  <c r="T87" i="29"/>
  <c r="M43" i="29"/>
  <c r="N43" i="29"/>
  <c r="O43" i="29"/>
  <c r="P43" i="29"/>
  <c r="Q43" i="29"/>
  <c r="M33" i="29"/>
  <c r="N33" i="29"/>
  <c r="V33" i="29" s="1"/>
  <c r="O33" i="29"/>
  <c r="P33" i="29"/>
  <c r="Q33" i="29"/>
  <c r="Q86" i="29"/>
  <c r="P86" i="29"/>
  <c r="O86" i="29"/>
  <c r="N86" i="29"/>
  <c r="M86" i="29"/>
  <c r="Q85" i="29"/>
  <c r="P85" i="29"/>
  <c r="U85" i="29" s="1"/>
  <c r="W85" i="29" s="1"/>
  <c r="O85" i="29"/>
  <c r="N85" i="29"/>
  <c r="M85" i="29"/>
  <c r="Q83" i="29"/>
  <c r="P83" i="29"/>
  <c r="O83" i="29"/>
  <c r="N83" i="29"/>
  <c r="M83" i="29"/>
  <c r="Q82" i="29"/>
  <c r="P82" i="29"/>
  <c r="O82" i="29"/>
  <c r="N82" i="29"/>
  <c r="M82" i="29"/>
  <c r="Q81" i="29"/>
  <c r="P81" i="29"/>
  <c r="O81" i="29"/>
  <c r="N81" i="29"/>
  <c r="M81" i="29"/>
  <c r="Q80" i="29"/>
  <c r="P80" i="29"/>
  <c r="O80" i="29"/>
  <c r="N80" i="29"/>
  <c r="M80" i="29"/>
  <c r="Q79" i="29"/>
  <c r="P79" i="29"/>
  <c r="O79" i="29"/>
  <c r="N79" i="29"/>
  <c r="M79" i="29"/>
  <c r="Q78" i="29"/>
  <c r="P78" i="29"/>
  <c r="O78" i="29"/>
  <c r="N78" i="29"/>
  <c r="M78" i="29"/>
  <c r="Q77" i="29"/>
  <c r="P77" i="29"/>
  <c r="O77" i="29"/>
  <c r="N77" i="29"/>
  <c r="M77" i="29"/>
  <c r="Q76" i="29"/>
  <c r="P76" i="29"/>
  <c r="O76" i="29"/>
  <c r="N76" i="29"/>
  <c r="M76" i="29"/>
  <c r="Q75" i="29"/>
  <c r="P75" i="29"/>
  <c r="O75" i="29"/>
  <c r="N75" i="29"/>
  <c r="M75" i="29"/>
  <c r="Q74" i="29"/>
  <c r="P74" i="29"/>
  <c r="O74" i="29"/>
  <c r="N74" i="29"/>
  <c r="M74" i="29"/>
  <c r="Q73" i="29"/>
  <c r="P73" i="29"/>
  <c r="O73" i="29"/>
  <c r="N73" i="29"/>
  <c r="M73" i="29"/>
  <c r="Q72" i="29"/>
  <c r="P72" i="29"/>
  <c r="O72" i="29"/>
  <c r="N72" i="29"/>
  <c r="M72" i="29"/>
  <c r="Q70" i="29"/>
  <c r="P70" i="29"/>
  <c r="O70" i="29"/>
  <c r="N70" i="29"/>
  <c r="M70" i="29"/>
  <c r="Q69" i="29"/>
  <c r="P69" i="29"/>
  <c r="O69" i="29"/>
  <c r="N69" i="29"/>
  <c r="M69" i="29"/>
  <c r="Q68" i="29"/>
  <c r="P68" i="29"/>
  <c r="O68" i="29"/>
  <c r="N68" i="29"/>
  <c r="M68" i="29"/>
  <c r="Q67" i="29"/>
  <c r="P67" i="29"/>
  <c r="O67" i="29"/>
  <c r="N67" i="29"/>
  <c r="M67" i="29"/>
  <c r="Q66" i="29"/>
  <c r="P66" i="29"/>
  <c r="O66" i="29"/>
  <c r="N66" i="29"/>
  <c r="M66" i="29"/>
  <c r="Q65" i="29"/>
  <c r="P65" i="29"/>
  <c r="O65" i="29"/>
  <c r="N65" i="29"/>
  <c r="M65" i="29"/>
  <c r="Q64" i="29"/>
  <c r="P64" i="29"/>
  <c r="O64" i="29"/>
  <c r="N64" i="29"/>
  <c r="M64" i="29"/>
  <c r="Q63" i="29"/>
  <c r="P63" i="29"/>
  <c r="O63" i="29"/>
  <c r="N63" i="29"/>
  <c r="M63" i="29"/>
  <c r="Q62" i="29"/>
  <c r="P62" i="29"/>
  <c r="O62" i="29"/>
  <c r="N62" i="29"/>
  <c r="M62" i="29"/>
  <c r="Q61" i="29"/>
  <c r="P61" i="29"/>
  <c r="O61" i="29"/>
  <c r="N61" i="29"/>
  <c r="M61" i="29"/>
  <c r="Q60" i="29"/>
  <c r="P60" i="29"/>
  <c r="O60" i="29"/>
  <c r="N60" i="29"/>
  <c r="M60" i="29"/>
  <c r="Q59" i="29"/>
  <c r="P59" i="29"/>
  <c r="O59" i="29"/>
  <c r="N59" i="29"/>
  <c r="M59" i="29"/>
  <c r="Q58" i="29"/>
  <c r="P58" i="29"/>
  <c r="O58" i="29"/>
  <c r="N58" i="29"/>
  <c r="M58" i="29"/>
  <c r="Q57" i="29"/>
  <c r="P57" i="29"/>
  <c r="O57" i="29"/>
  <c r="N57" i="29"/>
  <c r="M57" i="29"/>
  <c r="Q55" i="29"/>
  <c r="P55" i="29"/>
  <c r="O55" i="29"/>
  <c r="N55" i="29"/>
  <c r="M55" i="29"/>
  <c r="Q54" i="29"/>
  <c r="P54" i="29"/>
  <c r="O54" i="29"/>
  <c r="N54" i="29"/>
  <c r="M54" i="29"/>
  <c r="Q53" i="29"/>
  <c r="P53" i="29"/>
  <c r="O53" i="29"/>
  <c r="N53" i="29"/>
  <c r="M53" i="29"/>
  <c r="Q52" i="29"/>
  <c r="P52" i="29"/>
  <c r="O52" i="29"/>
  <c r="N52" i="29"/>
  <c r="M52" i="29"/>
  <c r="Q51" i="29"/>
  <c r="P51" i="29"/>
  <c r="O51" i="29"/>
  <c r="N51" i="29"/>
  <c r="M51" i="29"/>
  <c r="Q50" i="29"/>
  <c r="P50" i="29"/>
  <c r="O50" i="29"/>
  <c r="N50" i="29"/>
  <c r="M50" i="29"/>
  <c r="Q49" i="29"/>
  <c r="P49" i="29"/>
  <c r="O49" i="29"/>
  <c r="N49" i="29"/>
  <c r="M49" i="29"/>
  <c r="Q48" i="29"/>
  <c r="P48" i="29"/>
  <c r="O48" i="29"/>
  <c r="N48" i="29"/>
  <c r="M48" i="29"/>
  <c r="Q46" i="29"/>
  <c r="P46" i="29"/>
  <c r="O46" i="29"/>
  <c r="N46" i="29"/>
  <c r="M46" i="29"/>
  <c r="Q45" i="29"/>
  <c r="P45" i="29"/>
  <c r="O45" i="29"/>
  <c r="N45" i="29"/>
  <c r="M45" i="29"/>
  <c r="Q42" i="29"/>
  <c r="P42" i="29"/>
  <c r="O42" i="29"/>
  <c r="N42" i="29"/>
  <c r="M42" i="29"/>
  <c r="Q41" i="29"/>
  <c r="P41" i="29"/>
  <c r="O41" i="29"/>
  <c r="N41" i="29"/>
  <c r="M41" i="29"/>
  <c r="Q40" i="29"/>
  <c r="P40" i="29"/>
  <c r="O40" i="29"/>
  <c r="N40" i="29"/>
  <c r="M40" i="29"/>
  <c r="Q39" i="29"/>
  <c r="P39" i="29"/>
  <c r="O39" i="29"/>
  <c r="N39" i="29"/>
  <c r="M39" i="29"/>
  <c r="Q38" i="29"/>
  <c r="P38" i="29"/>
  <c r="O38" i="29"/>
  <c r="N38" i="29"/>
  <c r="M38" i="29"/>
  <c r="Q37" i="29"/>
  <c r="P37" i="29"/>
  <c r="O37" i="29"/>
  <c r="N37" i="29"/>
  <c r="M37" i="29"/>
  <c r="Q36" i="29"/>
  <c r="P36" i="29"/>
  <c r="O36" i="29"/>
  <c r="N36" i="29"/>
  <c r="M36" i="29"/>
  <c r="Q35" i="29"/>
  <c r="P35" i="29"/>
  <c r="O35" i="29"/>
  <c r="N35" i="29"/>
  <c r="M35" i="29"/>
  <c r="Q32" i="29"/>
  <c r="P32" i="29"/>
  <c r="O32" i="29"/>
  <c r="N32" i="29"/>
  <c r="M32" i="29"/>
  <c r="Q31" i="29"/>
  <c r="P31" i="29"/>
  <c r="O31" i="29"/>
  <c r="N31" i="29"/>
  <c r="M31" i="29"/>
  <c r="Q30" i="29"/>
  <c r="P30" i="29"/>
  <c r="O30" i="29"/>
  <c r="N30" i="29"/>
  <c r="M30" i="29"/>
  <c r="Q29" i="29"/>
  <c r="P29" i="29"/>
  <c r="O29" i="29"/>
  <c r="N29" i="29"/>
  <c r="M29" i="29"/>
  <c r="Q28" i="29"/>
  <c r="P28" i="29"/>
  <c r="O28" i="29"/>
  <c r="N28" i="29"/>
  <c r="M28" i="29"/>
  <c r="Q27" i="29"/>
  <c r="P27" i="29"/>
  <c r="O27" i="29"/>
  <c r="N27" i="29"/>
  <c r="M27" i="29"/>
  <c r="Q26" i="29"/>
  <c r="P26" i="29"/>
  <c r="O26" i="29"/>
  <c r="N26" i="29"/>
  <c r="M26" i="29"/>
  <c r="Q25" i="29"/>
  <c r="P25" i="29"/>
  <c r="P87" i="29" s="1"/>
  <c r="O25" i="29"/>
  <c r="N25" i="29"/>
  <c r="M25" i="29"/>
  <c r="Q24" i="29"/>
  <c r="P24" i="29"/>
  <c r="O24" i="29"/>
  <c r="N24" i="29"/>
  <c r="M24" i="29"/>
  <c r="Q23" i="29"/>
  <c r="P23" i="29"/>
  <c r="O23" i="29"/>
  <c r="N23" i="29"/>
  <c r="M23" i="29"/>
  <c r="Q22" i="29"/>
  <c r="P22" i="29"/>
  <c r="O22" i="29"/>
  <c r="N22" i="29"/>
  <c r="M22" i="29"/>
  <c r="Q21" i="29"/>
  <c r="P21" i="29"/>
  <c r="O21" i="29"/>
  <c r="N21" i="29"/>
  <c r="M21" i="29"/>
  <c r="Q20" i="29"/>
  <c r="P20" i="29"/>
  <c r="O20" i="29"/>
  <c r="N20" i="29"/>
  <c r="M20" i="29"/>
  <c r="Q19" i="29"/>
  <c r="P19" i="29"/>
  <c r="O19" i="29"/>
  <c r="N19" i="29"/>
  <c r="M19" i="29"/>
  <c r="Q18" i="29"/>
  <c r="Q87" i="29" s="1"/>
  <c r="P18" i="29"/>
  <c r="O18" i="29"/>
  <c r="O87" i="29" s="1"/>
  <c r="N18" i="29"/>
  <c r="N87" i="29" s="1"/>
  <c r="M18" i="29"/>
  <c r="M87" i="29" s="1"/>
  <c r="B36" i="29" l="1"/>
  <c r="B37" i="29" s="1"/>
  <c r="B38" i="29" s="1"/>
  <c r="B39" i="29" s="1"/>
  <c r="B40" i="29" s="1"/>
  <c r="B41" i="29" s="1"/>
  <c r="B42" i="29" s="1"/>
  <c r="B43" i="29" s="1"/>
  <c r="B46" i="29" s="1"/>
  <c r="B49" i="29" s="1"/>
  <c r="B50" i="29" s="1"/>
  <c r="B51" i="29" s="1"/>
  <c r="B52" i="29" s="1"/>
  <c r="B53" i="29" s="1"/>
  <c r="B54" i="29" s="1"/>
  <c r="B55" i="29" s="1"/>
  <c r="B58" i="29" s="1"/>
  <c r="B59" i="29" s="1"/>
  <c r="B60" i="29" s="1"/>
  <c r="B61" i="29" s="1"/>
  <c r="B62" i="29" s="1"/>
  <c r="B63" i="29" s="1"/>
  <c r="B64" i="29" s="1"/>
  <c r="B65" i="29" s="1"/>
  <c r="B66" i="29" s="1"/>
  <c r="B67" i="29" s="1"/>
  <c r="B68" i="29" s="1"/>
  <c r="B69" i="29" s="1"/>
  <c r="B70" i="29" s="1"/>
  <c r="B73" i="29" s="1"/>
  <c r="B74" i="29" s="1"/>
  <c r="B75" i="29" s="1"/>
  <c r="B76" i="29" s="1"/>
  <c r="B77" i="29" s="1"/>
  <c r="B78" i="29" s="1"/>
  <c r="B79" i="29" s="1"/>
  <c r="B80" i="29" s="1"/>
  <c r="B81" i="29" s="1"/>
  <c r="B82" i="29" s="1"/>
  <c r="B83" i="29" s="1"/>
  <c r="B86" i="29" s="1"/>
  <c r="S33" i="29"/>
  <c r="U33" i="29"/>
  <c r="W33" i="29" s="1"/>
  <c r="S43" i="29"/>
  <c r="U43" i="29"/>
  <c r="W43" i="29" s="1"/>
  <c r="V43" i="29"/>
  <c r="U62" i="29"/>
  <c r="W62" i="29" s="1"/>
  <c r="U75" i="29"/>
  <c r="W75" i="29" s="1"/>
  <c r="S82" i="29"/>
  <c r="V42" i="29"/>
  <c r="U18" i="29"/>
  <c r="U30" i="29"/>
  <c r="W30" i="29" s="1"/>
  <c r="U37" i="29"/>
  <c r="W37" i="29" s="1"/>
  <c r="U32" i="29"/>
  <c r="W32" i="29" s="1"/>
  <c r="U36" i="29"/>
  <c r="W36" i="29" s="1"/>
  <c r="U81" i="29"/>
  <c r="W81" i="29" s="1"/>
  <c r="U20" i="29"/>
  <c r="W20" i="29" s="1"/>
  <c r="U74" i="29"/>
  <c r="W74" i="29" s="1"/>
  <c r="U53" i="29"/>
  <c r="W53" i="29" s="1"/>
  <c r="U63" i="29"/>
  <c r="W63" i="29" s="1"/>
  <c r="U66" i="29"/>
  <c r="W66" i="29" s="1"/>
  <c r="U76" i="29"/>
  <c r="W76" i="29" s="1"/>
  <c r="U23" i="29"/>
  <c r="W23" i="29" s="1"/>
  <c r="S54" i="29"/>
  <c r="U28" i="29"/>
  <c r="W28" i="29" s="1"/>
  <c r="U35" i="29"/>
  <c r="W35" i="29" s="1"/>
  <c r="U60" i="29"/>
  <c r="W60" i="29" s="1"/>
  <c r="U69" i="29"/>
  <c r="W69" i="29" s="1"/>
  <c r="V53" i="29"/>
  <c r="U72" i="29"/>
  <c r="W72" i="29" s="1"/>
  <c r="U21" i="29"/>
  <c r="W21" i="29" s="1"/>
  <c r="U31" i="29"/>
  <c r="W31" i="29" s="1"/>
  <c r="U40" i="29"/>
  <c r="W40" i="29" s="1"/>
  <c r="U59" i="29"/>
  <c r="W59" i="29" s="1"/>
  <c r="V19" i="29"/>
  <c r="U39" i="29"/>
  <c r="W39" i="29" s="1"/>
  <c r="U64" i="29"/>
  <c r="W64" i="29" s="1"/>
  <c r="U79" i="29"/>
  <c r="W79" i="29" s="1"/>
  <c r="U24" i="29"/>
  <c r="W24" i="29" s="1"/>
  <c r="U46" i="29"/>
  <c r="W46" i="29" s="1"/>
  <c r="U19" i="29"/>
  <c r="W19" i="29" s="1"/>
  <c r="U22" i="29"/>
  <c r="W22" i="29" s="1"/>
  <c r="S46" i="29"/>
  <c r="S57" i="29"/>
  <c r="V28" i="29"/>
  <c r="V67" i="29"/>
  <c r="V69" i="29"/>
  <c r="S80" i="29"/>
  <c r="U67" i="29"/>
  <c r="W67" i="29" s="1"/>
  <c r="V57" i="29"/>
  <c r="U25" i="29"/>
  <c r="W25" i="29" s="1"/>
  <c r="S38" i="29"/>
  <c r="V75" i="29"/>
  <c r="U78" i="29"/>
  <c r="W78" i="29" s="1"/>
  <c r="S85" i="29"/>
  <c r="V31" i="29"/>
  <c r="S36" i="29"/>
  <c r="V38" i="29"/>
  <c r="U55" i="29"/>
  <c r="W55" i="29" s="1"/>
  <c r="U65" i="29"/>
  <c r="W65" i="29" s="1"/>
  <c r="S76" i="29"/>
  <c r="U58" i="29"/>
  <c r="W58" i="29" s="1"/>
  <c r="V35" i="29"/>
  <c r="S61" i="29"/>
  <c r="V49" i="29"/>
  <c r="S50" i="29"/>
  <c r="U51" i="29"/>
  <c r="W51" i="29" s="1"/>
  <c r="V51" i="29"/>
  <c r="U77" i="29"/>
  <c r="W77" i="29" s="1"/>
  <c r="U52" i="29"/>
  <c r="W52" i="29" s="1"/>
  <c r="S65" i="29"/>
  <c r="S21" i="29"/>
  <c r="V45" i="29"/>
  <c r="S59" i="29"/>
  <c r="V61" i="29"/>
  <c r="S81" i="29"/>
  <c r="V23" i="29"/>
  <c r="U29" i="29"/>
  <c r="W29" i="29" s="1"/>
  <c r="V41" i="29"/>
  <c r="S48" i="29"/>
  <c r="V50" i="29"/>
  <c r="S52" i="29"/>
  <c r="V63" i="29"/>
  <c r="U70" i="29"/>
  <c r="W70" i="29" s="1"/>
  <c r="U73" i="29"/>
  <c r="W73" i="29" s="1"/>
  <c r="V83" i="29"/>
  <c r="V85" i="29"/>
  <c r="U26" i="29"/>
  <c r="W26" i="29" s="1"/>
  <c r="U27" i="29"/>
  <c r="W27" i="29" s="1"/>
  <c r="V39" i="29"/>
  <c r="S42" i="29"/>
  <c r="U68" i="29"/>
  <c r="W68" i="29" s="1"/>
  <c r="S75" i="29"/>
  <c r="V81" i="29"/>
  <c r="U86" i="29"/>
  <c r="W86" i="29" s="1"/>
  <c r="V37" i="29"/>
  <c r="U57" i="29"/>
  <c r="W57" i="29" s="1"/>
  <c r="S68" i="29"/>
  <c r="V29" i="29"/>
  <c r="V70" i="29"/>
  <c r="S78" i="29"/>
  <c r="U48" i="29"/>
  <c r="W48" i="29" s="1"/>
  <c r="V68" i="29"/>
  <c r="V78" i="29"/>
  <c r="V24" i="29"/>
  <c r="V30" i="29"/>
  <c r="U42" i="29"/>
  <c r="W42" i="29" s="1"/>
  <c r="U49" i="29"/>
  <c r="W49" i="29" s="1"/>
  <c r="V64" i="29"/>
  <c r="V20" i="29"/>
  <c r="U82" i="29"/>
  <c r="W82" i="29" s="1"/>
  <c r="V54" i="29"/>
  <c r="U61" i="29"/>
  <c r="W61" i="29" s="1"/>
  <c r="V77" i="29"/>
  <c r="V79" i="29"/>
  <c r="U54" i="29"/>
  <c r="W54" i="29" s="1"/>
  <c r="S40" i="29"/>
  <c r="V48" i="29"/>
  <c r="U50" i="29"/>
  <c r="W50" i="29" s="1"/>
  <c r="V73" i="29"/>
  <c r="V26" i="29"/>
  <c r="V27" i="29"/>
  <c r="S30" i="29"/>
  <c r="S74" i="29"/>
  <c r="V80" i="29"/>
  <c r="V86" i="29"/>
  <c r="S28" i="29"/>
  <c r="S32" i="29"/>
  <c r="V66" i="29"/>
  <c r="S69" i="29"/>
  <c r="V82" i="29"/>
  <c r="V18" i="29"/>
  <c r="V22" i="29"/>
  <c r="S25" i="29"/>
  <c r="U45" i="29"/>
  <c r="W45" i="29" s="1"/>
  <c r="V62" i="29"/>
  <c r="S67" i="29"/>
  <c r="S72" i="29"/>
  <c r="V74" i="29"/>
  <c r="S19" i="29"/>
  <c r="S23" i="29"/>
  <c r="V25" i="29"/>
  <c r="V36" i="29"/>
  <c r="U38" i="29"/>
  <c r="W38" i="29" s="1"/>
  <c r="U41" i="29"/>
  <c r="W41" i="29" s="1"/>
  <c r="V55" i="29"/>
  <c r="V58" i="29"/>
  <c r="V60" i="29"/>
  <c r="S63" i="29"/>
  <c r="V76" i="29"/>
  <c r="U80" i="29"/>
  <c r="W80" i="29" s="1"/>
  <c r="U83" i="29"/>
  <c r="W83" i="29" s="1"/>
  <c r="S20" i="29"/>
  <c r="V21" i="29"/>
  <c r="S26" i="29"/>
  <c r="S31" i="29"/>
  <c r="V32" i="29"/>
  <c r="S39" i="29"/>
  <c r="V40" i="29"/>
  <c r="S45" i="29"/>
  <c r="V46" i="29"/>
  <c r="S51" i="29"/>
  <c r="V52" i="29"/>
  <c r="S58" i="29"/>
  <c r="V59" i="29"/>
  <c r="S64" i="29"/>
  <c r="V65" i="29"/>
  <c r="S70" i="29"/>
  <c r="V72" i="29"/>
  <c r="S77" i="29"/>
  <c r="S83" i="29"/>
  <c r="S18" i="29"/>
  <c r="S24" i="29"/>
  <c r="S29" i="29"/>
  <c r="S37" i="29"/>
  <c r="S41" i="29"/>
  <c r="S49" i="29"/>
  <c r="S55" i="29"/>
  <c r="S62" i="29"/>
  <c r="S86" i="29"/>
  <c r="S22" i="29"/>
  <c r="S27" i="29"/>
  <c r="S35" i="29"/>
  <c r="S53" i="29"/>
  <c r="S60" i="29"/>
  <c r="S66" i="29"/>
  <c r="S73" i="29"/>
  <c r="S79" i="29"/>
  <c r="V87" i="29" l="1"/>
  <c r="W18" i="29"/>
  <c r="W87" i="29" s="1"/>
  <c r="U87" i="29"/>
  <c r="S87" i="29"/>
</calcChain>
</file>

<file path=xl/sharedStrings.xml><?xml version="1.0" encoding="utf-8"?>
<sst xmlns="http://schemas.openxmlformats.org/spreadsheetml/2006/main" count="354" uniqueCount="131">
  <si>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</si>
  <si>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</si>
  <si>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</si>
  <si>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</si>
  <si>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</si>
  <si>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</si>
  <si>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</si>
  <si>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</si>
  <si>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</si>
  <si>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</si>
  <si>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</si>
  <si>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</si>
  <si>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</si>
  <si>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</si>
  <si>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</si>
  <si>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</si>
  <si>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</si>
  <si>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</si>
  <si>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</si>
  <si>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</si>
  <si>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</si>
  <si>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</si>
  <si>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</si>
  <si>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</si>
  <si>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</si>
  <si>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</si>
  <si>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</si>
  <si>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</si>
  <si>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</si>
  <si>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</si>
  <si>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</si>
  <si>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</si>
  <si>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</si>
  <si>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</si>
  <si>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</si>
  <si>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</si>
  <si>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</si>
  <si>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</si>
  <si>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</si>
  <si>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</si>
  <si>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</si>
  <si>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</si>
  <si>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</si>
  <si>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</si>
  <si>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</si>
  <si>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</si>
  <si>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</si>
  <si>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</si>
  <si>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</si>
  <si>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</si>
  <si>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</si>
  <si>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</si>
  <si>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</si>
  <si>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</si>
  <si>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</si>
  <si>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</si>
  <si>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</si>
  <si>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</si>
  <si>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</si>
  <si>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</si>
  <si>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</si>
  <si>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</si>
  <si>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</si>
  <si>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</si>
  <si>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</si>
  <si>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</si>
  <si>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</si>
  <si>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</si>
  <si>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</si>
  <si>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</si>
  <si>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</si>
  <si>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</si>
  <si>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</si>
  <si>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</si>
  <si>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</si>
  <si>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</si>
  <si>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</si>
  <si>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</si>
  <si>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</si>
  <si>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</si>
  <si>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</si>
  <si>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</si>
  <si>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</si>
  <si>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</si>
  <si>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</si>
  <si>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</si>
  <si>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</si>
  <si>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</si>
  <si>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</si>
  <si>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</si>
  <si>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</si>
  <si>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</si>
  <si>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</si>
  <si>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</si>
  <si>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</si>
  <si>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</si>
  <si>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</si>
  <si>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</si>
  <si>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</si>
  <si>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</si>
  <si>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</si>
  <si>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</si>
  <si>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</si>
  <si>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</si>
  <si>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</si>
  <si>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</si>
  <si>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</si>
  <si>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</si>
  <si>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</si>
  <si>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</si>
  <si>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</si>
  <si>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</si>
  <si>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</si>
  <si>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</si>
  <si>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DIRECCION DE POSTGRADO Y EDUCACION PERMANENTE - ISFODOSU</t>
  </si>
  <si>
    <t>EMELINDA MARINA DEL R PADILLA FANEY</t>
  </si>
  <si>
    <t>ANALISTA DE INVESTIGACION Y P</t>
  </si>
  <si>
    <t>GEYNMI PICHARDO MANCEBO</t>
  </si>
  <si>
    <t>TECNICO ADM</t>
  </si>
  <si>
    <t>JOMAIRA ROSARIO JIMENEZ</t>
  </si>
  <si>
    <t>AUXILIAR ADMINISTRATIVO</t>
  </si>
  <si>
    <t>ESTEBANIA RODRIGUEZ VALDEZ</t>
  </si>
  <si>
    <t>IVORY NAOMY ADAMES</t>
  </si>
  <si>
    <t>SOPORTE TÉCNICO INFORMÁTICO</t>
  </si>
  <si>
    <t>NALDA BATISTA TORRES</t>
  </si>
  <si>
    <t>DECANATO DE GRADO- ISFODOSU</t>
  </si>
  <si>
    <t>DEPTO. DE RECLUTAMIENTO Y SELECCIÓN- ISFODOSU</t>
  </si>
  <si>
    <t>Nómina Personal Carácter Eventual - ENERO 2025</t>
  </si>
  <si>
    <t>COORDINADOR (A)</t>
  </si>
  <si>
    <t>DOLORES BERNARDA JORGE PEREZ DE GOM</t>
  </si>
  <si>
    <t>IBRAHIN CLAVEL HERNANDEZ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</si>
</sst>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0" fontId="7" fillId="0" borderId="5" xfId="0" applyFont="1" applyBorder="1" applyAlignment="1">
      <alignment horizontal="center"/>
    </xf>
    <xf numFmtId="43" fontId="7" fillId="0" borderId="0" xfId="0" applyNumberFormat="1" applyFont="1"/>
    <xf numFmtId="0" fontId="6" fillId="4" borderId="0" xfId="0" applyFont="1" applyFill="1" applyAlignment="1">
      <alignment horizontal="left"/>
    </xf>
    <xf numFmtId="0" fontId="10" fillId="4" borderId="0" xfId="0" applyFont="1" applyFill="1" applyAlignment="1">
      <alignment horizontal="left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11</xdr:col>
      <xdr:colOff>93664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33B9DDE-50EB-40DB-9FCC-2330351508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8809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BD219-166B-44DE-AE95-9D63C431B303}">
  <sheetPr>
    <pageSetUpPr fitToPage="1"/>
  </sheetPr>
  <dimension ref="B1:X91"/>
  <sheetViews>
    <sheetView showGridLines="0" tabSelected="1" topLeftCell="A42" zoomScaleNormal="100" zoomScaleSheetLayoutView="80" workbookViewId="0">
      <selection activeCell="B34" sqref="B34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33.5703125" style="21" customWidth="1"/>
    <col min="4" max="4" width="40.7109375" style="8" customWidth="1"/>
    <col min="5" max="5" width="25.42578125" style="8" customWidth="1"/>
    <col min="6" max="6" width="20.7109375" style="8" customWidth="1"/>
    <col min="7" max="7" width="8.7109375" style="8" customWidth="1"/>
    <col min="8" max="8" width="25.7109375" style="8" customWidth="1"/>
    <col min="9" max="9" width="19.85546875" style="8" customWidth="1"/>
    <col min="10" max="10" width="12.42578125" style="8" customWidth="1"/>
    <col min="11" max="11" width="13.140625" style="8" customWidth="1"/>
    <col min="12" max="12" width="15.85546875" style="8" customWidth="1"/>
    <col min="13" max="13" width="15" style="8" customWidth="1"/>
    <col min="14" max="14" width="13.85546875" style="8" customWidth="1"/>
    <col min="15" max="15" width="14.7109375" style="8" customWidth="1"/>
    <col min="16" max="16" width="16" style="8" customWidth="1"/>
    <col min="17" max="17" width="15.28515625" style="8" customWidth="1"/>
    <col min="18" max="18" width="11.5703125" style="8" customWidth="1"/>
    <col min="19" max="19" width="13.85546875" style="8" customWidth="1"/>
    <col min="20" max="20" width="12.42578125" style="8" customWidth="1"/>
    <col min="21" max="21" width="15.5703125" style="8" customWidth="1"/>
    <col min="22" max="22" width="15.28515625" style="8" customWidth="1"/>
    <col min="23" max="23" width="15.140625" style="8" customWidth="1"/>
    <col min="24" max="24" width="15.7109375" style="8" customWidth="1"/>
    <col min="25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8" t="s">
        <v>0</v>
      </c>
      <c r="C10" s="38"/>
      <c r="D10" s="38"/>
      <c r="E10" s="38"/>
      <c r="F10" s="38"/>
      <c r="G10" s="38"/>
      <c r="H10" s="38"/>
      <c r="I10" s="38"/>
      <c r="J10" s="38"/>
      <c r="K10" s="38"/>
      <c r="L10" s="38"/>
      <c r="M10" s="38"/>
      <c r="N10" s="38"/>
      <c r="O10" s="38"/>
      <c r="P10" s="38"/>
      <c r="Q10" s="38"/>
      <c r="R10" s="38"/>
      <c r="S10" s="38"/>
      <c r="T10" s="38"/>
      <c r="U10" s="38"/>
      <c r="V10" s="38"/>
      <c r="W10" s="38"/>
    </row>
    <row r="11" spans="2:23" s="4" customFormat="1" ht="18" customHeight="1" x14ac:dyDescent="0.2">
      <c r="B11" s="39" t="s">
        <v>33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40" t="s">
        <v>127</v>
      </c>
      <c r="C13" s="40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</row>
    <row r="14" spans="2:23" x14ac:dyDescent="0.2">
      <c r="B14" s="41" t="s">
        <v>1</v>
      </c>
      <c r="C14" s="7"/>
      <c r="D14" s="42" t="s">
        <v>2</v>
      </c>
      <c r="E14" s="42" t="s">
        <v>3</v>
      </c>
      <c r="F14" s="41" t="s">
        <v>4</v>
      </c>
      <c r="G14" s="41" t="s">
        <v>5</v>
      </c>
      <c r="H14" s="43" t="s">
        <v>6</v>
      </c>
      <c r="I14" s="43"/>
      <c r="J14" s="44" t="s">
        <v>7</v>
      </c>
      <c r="K14" s="44" t="s">
        <v>8</v>
      </c>
      <c r="L14" s="44" t="s">
        <v>9</v>
      </c>
      <c r="M14" s="41" t="s">
        <v>10</v>
      </c>
      <c r="N14" s="41"/>
      <c r="O14" s="41"/>
      <c r="P14" s="41"/>
      <c r="Q14" s="41"/>
      <c r="R14" s="41"/>
      <c r="S14" s="41"/>
      <c r="T14" s="25"/>
      <c r="U14" s="48" t="s">
        <v>11</v>
      </c>
      <c r="V14" s="48"/>
      <c r="W14" s="44" t="s">
        <v>12</v>
      </c>
    </row>
    <row r="15" spans="2:23" x14ac:dyDescent="0.2">
      <c r="B15" s="41"/>
      <c r="C15" s="9"/>
      <c r="D15" s="42"/>
      <c r="E15" s="42"/>
      <c r="F15" s="41"/>
      <c r="G15" s="41"/>
      <c r="H15" s="43"/>
      <c r="I15" s="43"/>
      <c r="J15" s="44"/>
      <c r="K15" s="44"/>
      <c r="L15" s="44"/>
      <c r="M15" s="45" t="s">
        <v>13</v>
      </c>
      <c r="N15" s="45"/>
      <c r="O15" s="10"/>
      <c r="P15" s="45" t="s">
        <v>14</v>
      </c>
      <c r="Q15" s="45"/>
      <c r="R15" s="46" t="s">
        <v>15</v>
      </c>
      <c r="S15" s="46" t="s">
        <v>16</v>
      </c>
      <c r="T15" s="46" t="s">
        <v>17</v>
      </c>
      <c r="U15" s="46" t="s">
        <v>18</v>
      </c>
      <c r="V15" s="46" t="s">
        <v>19</v>
      </c>
      <c r="W15" s="44"/>
    </row>
    <row r="16" spans="2:23" s="12" customFormat="1" ht="24" x14ac:dyDescent="0.2">
      <c r="B16" s="41"/>
      <c r="C16" s="11" t="s">
        <v>20</v>
      </c>
      <c r="D16" s="42"/>
      <c r="E16" s="42"/>
      <c r="F16" s="41"/>
      <c r="G16" s="41"/>
      <c r="H16" s="24" t="s">
        <v>21</v>
      </c>
      <c r="I16" s="24" t="s">
        <v>22</v>
      </c>
      <c r="J16" s="44"/>
      <c r="K16" s="44"/>
      <c r="L16" s="44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6"/>
      <c r="S16" s="46"/>
      <c r="T16" s="46"/>
      <c r="U16" s="46"/>
      <c r="V16" s="46"/>
      <c r="W16" s="44"/>
    </row>
    <row r="17" spans="2:24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</row>
    <row r="18" spans="2:24" x14ac:dyDescent="0.2">
      <c r="B18" s="34">
        <v>1</v>
      </c>
      <c r="C18" s="13" t="s">
        <v>78</v>
      </c>
      <c r="D18" s="14" t="s">
        <v>76</v>
      </c>
      <c r="E18" s="14" t="s">
        <v>77</v>
      </c>
      <c r="F18" s="15" t="s">
        <v>29</v>
      </c>
      <c r="G18" s="15" t="s">
        <v>31</v>
      </c>
      <c r="H18" s="16">
        <v>45536</v>
      </c>
      <c r="I18" s="16">
        <v>45657</v>
      </c>
      <c r="J18" s="17">
        <v>92000</v>
      </c>
      <c r="K18" s="17">
        <v>10223.57</v>
      </c>
      <c r="L18" s="17">
        <v>0</v>
      </c>
      <c r="M18" s="17">
        <f t="shared" ref="M18:M33" si="0">+J18*2.87%</f>
        <v>2640.4</v>
      </c>
      <c r="N18" s="17">
        <f t="shared" ref="N18:N33" si="1">J18*7.1%</f>
        <v>6531.9999999999991</v>
      </c>
      <c r="O18" s="17">
        <f t="shared" ref="O18:O33" si="2">J18*1.15%</f>
        <v>1058</v>
      </c>
      <c r="P18" s="17">
        <f t="shared" ref="P18:P33" si="3">+J18*3.04%</f>
        <v>2796.8</v>
      </c>
      <c r="Q18" s="17">
        <f t="shared" ref="Q18:Q33" si="4">J18*7.09%</f>
        <v>6522.8</v>
      </c>
      <c r="R18" s="17"/>
      <c r="S18" s="17">
        <f t="shared" ref="S18:S33" si="5">M18+N18+O18+P18+Q18</f>
        <v>19550</v>
      </c>
      <c r="T18" s="17"/>
      <c r="U18" s="17">
        <f t="shared" ref="U18:U33" si="6">+M18+P18+R18+T18+K18+L18</f>
        <v>15660.77</v>
      </c>
      <c r="V18" s="17">
        <f t="shared" ref="V18:V33" si="7">+Q18+O18+N18</f>
        <v>14112.8</v>
      </c>
      <c r="W18" s="18">
        <f t="shared" ref="W18:W33" si="8">+J18-U18</f>
        <v>76339.23</v>
      </c>
      <c r="X18" s="35"/>
    </row>
    <row r="19" spans="2:24" x14ac:dyDescent="0.2">
      <c r="B19" s="34">
        <f>1+B18</f>
        <v>2</v>
      </c>
      <c r="C19" s="13" t="s">
        <v>36</v>
      </c>
      <c r="D19" s="14" t="s">
        <v>75</v>
      </c>
      <c r="E19" s="14" t="s">
        <v>73</v>
      </c>
      <c r="F19" s="15" t="s">
        <v>29</v>
      </c>
      <c r="G19" s="15" t="s">
        <v>31</v>
      </c>
      <c r="H19" s="16">
        <v>45536</v>
      </c>
      <c r="I19" s="16">
        <v>45657</v>
      </c>
      <c r="J19" s="17">
        <v>130000</v>
      </c>
      <c r="K19" s="17">
        <v>19162.12</v>
      </c>
      <c r="L19" s="17">
        <v>0</v>
      </c>
      <c r="M19" s="17">
        <f t="shared" si="0"/>
        <v>3731</v>
      </c>
      <c r="N19" s="17">
        <f t="shared" si="1"/>
        <v>9230</v>
      </c>
      <c r="O19" s="17">
        <f t="shared" si="2"/>
        <v>1495</v>
      </c>
      <c r="P19" s="17">
        <f t="shared" si="3"/>
        <v>3952</v>
      </c>
      <c r="Q19" s="17">
        <f t="shared" si="4"/>
        <v>9217</v>
      </c>
      <c r="R19" s="17">
        <v>0</v>
      </c>
      <c r="S19" s="17">
        <f t="shared" si="5"/>
        <v>27625</v>
      </c>
      <c r="T19" s="17">
        <v>0</v>
      </c>
      <c r="U19" s="17">
        <f t="shared" si="6"/>
        <v>26845.119999999999</v>
      </c>
      <c r="V19" s="17">
        <f t="shared" si="7"/>
        <v>19942</v>
      </c>
      <c r="W19" s="17">
        <f t="shared" si="8"/>
        <v>103154.88</v>
      </c>
      <c r="X19" s="35"/>
    </row>
    <row r="20" spans="2:24" x14ac:dyDescent="0.2">
      <c r="B20" s="34">
        <f t="shared" ref="B20:B83" si="9">1+B19</f>
        <v>3</v>
      </c>
      <c r="C20" s="13" t="s">
        <v>36</v>
      </c>
      <c r="D20" s="14" t="s">
        <v>34</v>
      </c>
      <c r="E20" s="27" t="s">
        <v>73</v>
      </c>
      <c r="F20" s="15" t="s">
        <v>29</v>
      </c>
      <c r="G20" s="15" t="s">
        <v>31</v>
      </c>
      <c r="H20" s="16">
        <v>45474</v>
      </c>
      <c r="I20" s="16">
        <v>45596</v>
      </c>
      <c r="J20" s="17">
        <v>130000</v>
      </c>
      <c r="K20" s="17">
        <v>19162.12</v>
      </c>
      <c r="L20" s="17">
        <v>0</v>
      </c>
      <c r="M20" s="17">
        <f t="shared" si="0"/>
        <v>3731</v>
      </c>
      <c r="N20" s="17">
        <f t="shared" si="1"/>
        <v>9230</v>
      </c>
      <c r="O20" s="17">
        <f t="shared" si="2"/>
        <v>1495</v>
      </c>
      <c r="P20" s="17">
        <f t="shared" si="3"/>
        <v>3952</v>
      </c>
      <c r="Q20" s="17">
        <f t="shared" si="4"/>
        <v>9217</v>
      </c>
      <c r="R20" s="17">
        <v>0</v>
      </c>
      <c r="S20" s="17">
        <f t="shared" si="5"/>
        <v>27625</v>
      </c>
      <c r="T20" s="17">
        <v>0</v>
      </c>
      <c r="U20" s="17">
        <f t="shared" si="6"/>
        <v>26845.119999999999</v>
      </c>
      <c r="V20" s="17">
        <f t="shared" si="7"/>
        <v>19942</v>
      </c>
      <c r="W20" s="17">
        <f t="shared" si="8"/>
        <v>103154.88</v>
      </c>
      <c r="X20" s="35"/>
    </row>
    <row r="21" spans="2:24" ht="12" customHeight="1" x14ac:dyDescent="0.2">
      <c r="B21" s="34">
        <f t="shared" si="9"/>
        <v>4</v>
      </c>
      <c r="C21" s="13" t="s">
        <v>36</v>
      </c>
      <c r="D21" s="14" t="s">
        <v>72</v>
      </c>
      <c r="E21" s="14" t="s">
        <v>73</v>
      </c>
      <c r="F21" s="15" t="s">
        <v>29</v>
      </c>
      <c r="G21" s="15" t="s">
        <v>31</v>
      </c>
      <c r="H21" s="16">
        <v>44937</v>
      </c>
      <c r="I21" s="16" t="s">
        <v>74</v>
      </c>
      <c r="J21" s="17">
        <v>130000</v>
      </c>
      <c r="K21" s="17">
        <v>18733.25</v>
      </c>
      <c r="L21" s="17">
        <v>0</v>
      </c>
      <c r="M21" s="17">
        <f t="shared" si="0"/>
        <v>3731</v>
      </c>
      <c r="N21" s="17">
        <f t="shared" si="1"/>
        <v>9230</v>
      </c>
      <c r="O21" s="17">
        <f t="shared" si="2"/>
        <v>1495</v>
      </c>
      <c r="P21" s="17">
        <f t="shared" si="3"/>
        <v>3952</v>
      </c>
      <c r="Q21" s="17">
        <f t="shared" si="4"/>
        <v>9217</v>
      </c>
      <c r="R21" s="17">
        <v>1715.4599999999991</v>
      </c>
      <c r="S21" s="17">
        <f t="shared" si="5"/>
        <v>27625</v>
      </c>
      <c r="T21" s="17">
        <v>0</v>
      </c>
      <c r="U21" s="17">
        <f t="shared" si="6"/>
        <v>28131.71</v>
      </c>
      <c r="V21" s="17">
        <f t="shared" si="7"/>
        <v>19942</v>
      </c>
      <c r="W21" s="18">
        <f t="shared" si="8"/>
        <v>101868.29000000001</v>
      </c>
      <c r="X21" s="35"/>
    </row>
    <row r="22" spans="2:24" x14ac:dyDescent="0.2">
      <c r="B22" s="34">
        <f t="shared" si="9"/>
        <v>5</v>
      </c>
      <c r="C22" s="13" t="s">
        <v>36</v>
      </c>
      <c r="D22" s="21" t="s">
        <v>35</v>
      </c>
      <c r="E22" s="14" t="s">
        <v>37</v>
      </c>
      <c r="F22" s="15" t="s">
        <v>29</v>
      </c>
      <c r="G22" s="15" t="s">
        <v>31</v>
      </c>
      <c r="H22" s="16">
        <v>45536</v>
      </c>
      <c r="I22" s="16">
        <v>45657</v>
      </c>
      <c r="J22" s="17">
        <v>45000</v>
      </c>
      <c r="K22" s="17">
        <v>1148.33</v>
      </c>
      <c r="L22" s="17">
        <v>0</v>
      </c>
      <c r="M22" s="17">
        <f t="shared" si="0"/>
        <v>1291.5</v>
      </c>
      <c r="N22" s="17">
        <f t="shared" si="1"/>
        <v>3194.9999999999995</v>
      </c>
      <c r="O22" s="17">
        <f t="shared" si="2"/>
        <v>517.5</v>
      </c>
      <c r="P22" s="17">
        <f t="shared" si="3"/>
        <v>1368</v>
      </c>
      <c r="Q22" s="17">
        <f t="shared" si="4"/>
        <v>3190.5</v>
      </c>
      <c r="R22" s="17">
        <v>0</v>
      </c>
      <c r="S22" s="17">
        <f t="shared" si="5"/>
        <v>9562.5</v>
      </c>
      <c r="T22" s="17">
        <v>0</v>
      </c>
      <c r="U22" s="17">
        <f t="shared" si="6"/>
        <v>3807.83</v>
      </c>
      <c r="V22" s="17">
        <f t="shared" si="7"/>
        <v>6903</v>
      </c>
      <c r="W22" s="18">
        <f t="shared" si="8"/>
        <v>41192.17</v>
      </c>
      <c r="X22" s="35"/>
    </row>
    <row r="23" spans="2:24" x14ac:dyDescent="0.2">
      <c r="B23" s="34">
        <f t="shared" si="9"/>
        <v>6</v>
      </c>
      <c r="C23" s="13" t="s">
        <v>80</v>
      </c>
      <c r="D23" s="14" t="s">
        <v>79</v>
      </c>
      <c r="E23" s="14" t="s">
        <v>71</v>
      </c>
      <c r="F23" s="15" t="s">
        <v>29</v>
      </c>
      <c r="G23" s="15" t="s">
        <v>30</v>
      </c>
      <c r="H23" s="16">
        <v>45383</v>
      </c>
      <c r="I23" s="16">
        <v>45748</v>
      </c>
      <c r="J23" s="17">
        <v>112000</v>
      </c>
      <c r="K23" s="17">
        <v>14928.07</v>
      </c>
      <c r="L23" s="17">
        <v>0</v>
      </c>
      <c r="M23" s="17">
        <f t="shared" si="0"/>
        <v>3214.4</v>
      </c>
      <c r="N23" s="17">
        <f t="shared" si="1"/>
        <v>7951.9999999999991</v>
      </c>
      <c r="O23" s="17">
        <f t="shared" si="2"/>
        <v>1288</v>
      </c>
      <c r="P23" s="17">
        <f t="shared" si="3"/>
        <v>3404.8</v>
      </c>
      <c r="Q23" s="17">
        <f t="shared" si="4"/>
        <v>7940.8</v>
      </c>
      <c r="R23" s="17"/>
      <c r="S23" s="17">
        <f t="shared" si="5"/>
        <v>23800</v>
      </c>
      <c r="T23" s="17"/>
      <c r="U23" s="17">
        <f t="shared" si="6"/>
        <v>21547.27</v>
      </c>
      <c r="V23" s="17">
        <f t="shared" si="7"/>
        <v>17180.8</v>
      </c>
      <c r="W23" s="18">
        <f t="shared" si="8"/>
        <v>90452.73</v>
      </c>
      <c r="X23" s="35"/>
    </row>
    <row r="24" spans="2:24" x14ac:dyDescent="0.2">
      <c r="B24" s="34">
        <f t="shared" si="9"/>
        <v>7</v>
      </c>
      <c r="C24" s="13" t="s">
        <v>65</v>
      </c>
      <c r="D24" s="27" t="s">
        <v>106</v>
      </c>
      <c r="E24" s="27" t="s">
        <v>71</v>
      </c>
      <c r="F24" s="15" t="s">
        <v>29</v>
      </c>
      <c r="G24" s="15" t="s">
        <v>30</v>
      </c>
      <c r="H24" s="16">
        <v>45444</v>
      </c>
      <c r="I24" s="16">
        <v>45626</v>
      </c>
      <c r="J24" s="17">
        <v>150000</v>
      </c>
      <c r="K24" s="17">
        <v>23866.62</v>
      </c>
      <c r="L24" s="17"/>
      <c r="M24" s="17">
        <f t="shared" si="0"/>
        <v>4305</v>
      </c>
      <c r="N24" s="17">
        <f t="shared" si="1"/>
        <v>10649.999999999998</v>
      </c>
      <c r="O24" s="17">
        <f t="shared" si="2"/>
        <v>1725</v>
      </c>
      <c r="P24" s="17">
        <f t="shared" si="3"/>
        <v>4560</v>
      </c>
      <c r="Q24" s="17">
        <f t="shared" si="4"/>
        <v>10635</v>
      </c>
      <c r="R24" s="17"/>
      <c r="S24" s="17">
        <f t="shared" si="5"/>
        <v>31875</v>
      </c>
      <c r="T24" s="17"/>
      <c r="U24" s="17">
        <f t="shared" si="6"/>
        <v>32731.62</v>
      </c>
      <c r="V24" s="17">
        <f t="shared" si="7"/>
        <v>23010</v>
      </c>
      <c r="W24" s="18">
        <f t="shared" si="8"/>
        <v>117268.38</v>
      </c>
      <c r="X24" s="35"/>
    </row>
    <row r="25" spans="2:24" x14ac:dyDescent="0.2">
      <c r="B25" s="34">
        <f t="shared" si="9"/>
        <v>8</v>
      </c>
      <c r="C25" s="13" t="s">
        <v>111</v>
      </c>
      <c r="D25" s="27" t="s">
        <v>109</v>
      </c>
      <c r="E25" s="27" t="s">
        <v>110</v>
      </c>
      <c r="F25" s="15" t="s">
        <v>29</v>
      </c>
      <c r="G25" s="15" t="s">
        <v>31</v>
      </c>
      <c r="H25" s="16">
        <v>45536</v>
      </c>
      <c r="I25" s="16">
        <v>45657</v>
      </c>
      <c r="J25" s="17">
        <v>125000</v>
      </c>
      <c r="K25" s="17">
        <v>17985.990000000002</v>
      </c>
      <c r="L25" s="17"/>
      <c r="M25" s="17">
        <f t="shared" si="0"/>
        <v>3587.5</v>
      </c>
      <c r="N25" s="17">
        <f t="shared" si="1"/>
        <v>8875</v>
      </c>
      <c r="O25" s="17">
        <f t="shared" si="2"/>
        <v>1437.5</v>
      </c>
      <c r="P25" s="17">
        <f t="shared" si="3"/>
        <v>3800</v>
      </c>
      <c r="Q25" s="17">
        <f t="shared" si="4"/>
        <v>8862.5</v>
      </c>
      <c r="R25" s="17"/>
      <c r="S25" s="17">
        <f t="shared" si="5"/>
        <v>26562.5</v>
      </c>
      <c r="T25" s="17"/>
      <c r="U25" s="17">
        <f t="shared" si="6"/>
        <v>25373.49</v>
      </c>
      <c r="V25" s="17">
        <f t="shared" si="7"/>
        <v>19175</v>
      </c>
      <c r="W25" s="18">
        <f t="shared" si="8"/>
        <v>99626.51</v>
      </c>
      <c r="X25" s="35"/>
    </row>
    <row r="26" spans="2:24" x14ac:dyDescent="0.2">
      <c r="B26" s="34">
        <f t="shared" si="9"/>
        <v>9</v>
      </c>
      <c r="C26" s="13" t="s">
        <v>114</v>
      </c>
      <c r="D26" s="27" t="s">
        <v>112</v>
      </c>
      <c r="E26" s="27" t="s">
        <v>113</v>
      </c>
      <c r="F26" s="15" t="s">
        <v>29</v>
      </c>
      <c r="G26" s="15" t="s">
        <v>31</v>
      </c>
      <c r="H26" s="16">
        <v>45566</v>
      </c>
      <c r="I26" s="16">
        <v>45747</v>
      </c>
      <c r="J26" s="17">
        <v>100000</v>
      </c>
      <c r="K26" s="17">
        <v>12105.37</v>
      </c>
      <c r="L26" s="17"/>
      <c r="M26" s="17">
        <f t="shared" si="0"/>
        <v>2870</v>
      </c>
      <c r="N26" s="17">
        <f t="shared" si="1"/>
        <v>7099.9999999999991</v>
      </c>
      <c r="O26" s="17">
        <f t="shared" si="2"/>
        <v>1150</v>
      </c>
      <c r="P26" s="17">
        <f t="shared" si="3"/>
        <v>3040</v>
      </c>
      <c r="Q26" s="17">
        <f t="shared" si="4"/>
        <v>7090.0000000000009</v>
      </c>
      <c r="R26" s="17"/>
      <c r="S26" s="17">
        <f t="shared" si="5"/>
        <v>21250</v>
      </c>
      <c r="T26" s="17"/>
      <c r="U26" s="17">
        <f t="shared" si="6"/>
        <v>18015.370000000003</v>
      </c>
      <c r="V26" s="17">
        <f t="shared" si="7"/>
        <v>15340</v>
      </c>
      <c r="W26" s="18">
        <f t="shared" si="8"/>
        <v>81984.63</v>
      </c>
      <c r="X26" s="35"/>
    </row>
    <row r="27" spans="2:24" x14ac:dyDescent="0.2">
      <c r="B27" s="34">
        <f t="shared" si="9"/>
        <v>10</v>
      </c>
      <c r="C27" s="13" t="s">
        <v>125</v>
      </c>
      <c r="D27" s="27" t="s">
        <v>115</v>
      </c>
      <c r="E27" s="27" t="s">
        <v>116</v>
      </c>
      <c r="F27" s="15" t="s">
        <v>29</v>
      </c>
      <c r="G27" s="15" t="s">
        <v>31</v>
      </c>
      <c r="H27" s="16">
        <v>45597</v>
      </c>
      <c r="I27" s="16">
        <v>45808</v>
      </c>
      <c r="J27" s="17">
        <v>80000</v>
      </c>
      <c r="K27" s="17">
        <v>7400.87</v>
      </c>
      <c r="L27" s="17"/>
      <c r="M27" s="17">
        <f t="shared" si="0"/>
        <v>2296</v>
      </c>
      <c r="N27" s="17">
        <f t="shared" si="1"/>
        <v>5679.9999999999991</v>
      </c>
      <c r="O27" s="17">
        <f t="shared" si="2"/>
        <v>920</v>
      </c>
      <c r="P27" s="17">
        <f t="shared" si="3"/>
        <v>2432</v>
      </c>
      <c r="Q27" s="17">
        <f t="shared" si="4"/>
        <v>5672</v>
      </c>
      <c r="R27" s="17"/>
      <c r="S27" s="17">
        <f t="shared" si="5"/>
        <v>17000</v>
      </c>
      <c r="T27" s="17"/>
      <c r="U27" s="17">
        <f t="shared" si="6"/>
        <v>12128.869999999999</v>
      </c>
      <c r="V27" s="17">
        <f t="shared" si="7"/>
        <v>12272</v>
      </c>
      <c r="W27" s="18">
        <f t="shared" si="8"/>
        <v>67871.13</v>
      </c>
      <c r="X27" s="35"/>
    </row>
    <row r="28" spans="2:24" x14ac:dyDescent="0.2">
      <c r="B28" s="34">
        <f t="shared" si="9"/>
        <v>11</v>
      </c>
      <c r="C28" s="13" t="s">
        <v>126</v>
      </c>
      <c r="D28" s="27" t="s">
        <v>121</v>
      </c>
      <c r="E28" s="27" t="s">
        <v>120</v>
      </c>
      <c r="F28" s="15" t="s">
        <v>29</v>
      </c>
      <c r="G28" s="15" t="s">
        <v>31</v>
      </c>
      <c r="H28" s="16">
        <v>45597</v>
      </c>
      <c r="I28" s="16">
        <v>45716</v>
      </c>
      <c r="J28" s="17">
        <v>37000</v>
      </c>
      <c r="K28" s="17">
        <v>19.25</v>
      </c>
      <c r="L28" s="17"/>
      <c r="M28" s="17">
        <f t="shared" si="0"/>
        <v>1061.9000000000001</v>
      </c>
      <c r="N28" s="17">
        <f t="shared" si="1"/>
        <v>2626.9999999999995</v>
      </c>
      <c r="O28" s="17">
        <f t="shared" si="2"/>
        <v>425.5</v>
      </c>
      <c r="P28" s="17">
        <f t="shared" si="3"/>
        <v>1124.8</v>
      </c>
      <c r="Q28" s="17">
        <f t="shared" si="4"/>
        <v>2623.3</v>
      </c>
      <c r="R28" s="17"/>
      <c r="S28" s="17">
        <f t="shared" si="5"/>
        <v>7862.5</v>
      </c>
      <c r="T28" s="17"/>
      <c r="U28" s="17">
        <f t="shared" si="6"/>
        <v>2205.9499999999998</v>
      </c>
      <c r="V28" s="17">
        <f t="shared" si="7"/>
        <v>5675.7999999999993</v>
      </c>
      <c r="W28" s="18">
        <f t="shared" si="8"/>
        <v>34794.050000000003</v>
      </c>
      <c r="X28" s="35"/>
    </row>
    <row r="29" spans="2:24" x14ac:dyDescent="0.2">
      <c r="B29" s="34">
        <f t="shared" si="9"/>
        <v>12</v>
      </c>
      <c r="C29" s="13" t="s">
        <v>125</v>
      </c>
      <c r="D29" s="27" t="s">
        <v>117</v>
      </c>
      <c r="E29" s="27" t="s">
        <v>118</v>
      </c>
      <c r="F29" s="15" t="s">
        <v>29</v>
      </c>
      <c r="G29" s="15" t="s">
        <v>31</v>
      </c>
      <c r="H29" s="16">
        <v>45597</v>
      </c>
      <c r="I29" s="16">
        <v>45808</v>
      </c>
      <c r="J29" s="17">
        <v>55000</v>
      </c>
      <c r="K29" s="17">
        <v>2559.6799999999998</v>
      </c>
      <c r="L29" s="17"/>
      <c r="M29" s="17">
        <f t="shared" si="0"/>
        <v>1578.5</v>
      </c>
      <c r="N29" s="17">
        <f t="shared" si="1"/>
        <v>3904.9999999999995</v>
      </c>
      <c r="O29" s="17">
        <f t="shared" si="2"/>
        <v>632.5</v>
      </c>
      <c r="P29" s="17">
        <f t="shared" si="3"/>
        <v>1672</v>
      </c>
      <c r="Q29" s="17">
        <f t="shared" si="4"/>
        <v>3899.5000000000005</v>
      </c>
      <c r="R29" s="17"/>
      <c r="S29" s="17">
        <f t="shared" si="5"/>
        <v>11687.5</v>
      </c>
      <c r="T29" s="17"/>
      <c r="U29" s="17">
        <f t="shared" si="6"/>
        <v>5810.18</v>
      </c>
      <c r="V29" s="17">
        <f t="shared" si="7"/>
        <v>8437</v>
      </c>
      <c r="W29" s="18">
        <f t="shared" si="8"/>
        <v>49189.82</v>
      </c>
      <c r="X29" s="35"/>
    </row>
    <row r="30" spans="2:24" x14ac:dyDescent="0.2">
      <c r="B30" s="34">
        <f t="shared" si="9"/>
        <v>13</v>
      </c>
      <c r="C30" s="13" t="s">
        <v>125</v>
      </c>
      <c r="D30" s="27" t="s">
        <v>122</v>
      </c>
      <c r="E30" s="27" t="s">
        <v>123</v>
      </c>
      <c r="F30" s="15" t="s">
        <v>29</v>
      </c>
      <c r="G30" s="15" t="s">
        <v>31</v>
      </c>
      <c r="H30" s="16">
        <v>45597</v>
      </c>
      <c r="I30" s="16">
        <v>45747</v>
      </c>
      <c r="J30" s="17">
        <v>45000</v>
      </c>
      <c r="K30" s="17">
        <v>1148.33</v>
      </c>
      <c r="L30" s="17"/>
      <c r="M30" s="17">
        <f t="shared" si="0"/>
        <v>1291.5</v>
      </c>
      <c r="N30" s="17">
        <f t="shared" si="1"/>
        <v>3194.9999999999995</v>
      </c>
      <c r="O30" s="17">
        <f t="shared" si="2"/>
        <v>517.5</v>
      </c>
      <c r="P30" s="17">
        <f t="shared" si="3"/>
        <v>1368</v>
      </c>
      <c r="Q30" s="17">
        <f t="shared" si="4"/>
        <v>3190.5</v>
      </c>
      <c r="R30" s="17"/>
      <c r="S30" s="17">
        <f t="shared" si="5"/>
        <v>9562.5</v>
      </c>
      <c r="T30" s="17"/>
      <c r="U30" s="17">
        <f t="shared" si="6"/>
        <v>3807.83</v>
      </c>
      <c r="V30" s="17">
        <f t="shared" si="7"/>
        <v>6903</v>
      </c>
      <c r="W30" s="18">
        <f t="shared" si="8"/>
        <v>41192.17</v>
      </c>
      <c r="X30" s="35"/>
    </row>
    <row r="31" spans="2:24" x14ac:dyDescent="0.2">
      <c r="B31" s="34">
        <f t="shared" si="9"/>
        <v>14</v>
      </c>
      <c r="C31" s="13" t="s">
        <v>126</v>
      </c>
      <c r="D31" s="27" t="s">
        <v>119</v>
      </c>
      <c r="E31" s="27" t="s">
        <v>120</v>
      </c>
      <c r="F31" s="15" t="s">
        <v>29</v>
      </c>
      <c r="G31" s="15" t="s">
        <v>31</v>
      </c>
      <c r="H31" s="16">
        <v>45597</v>
      </c>
      <c r="I31" s="16">
        <v>45716</v>
      </c>
      <c r="J31" s="17">
        <v>37000</v>
      </c>
      <c r="K31" s="17">
        <v>19.25</v>
      </c>
      <c r="L31" s="17"/>
      <c r="M31" s="17">
        <f t="shared" si="0"/>
        <v>1061.9000000000001</v>
      </c>
      <c r="N31" s="17">
        <f t="shared" si="1"/>
        <v>2626.9999999999995</v>
      </c>
      <c r="O31" s="17">
        <f t="shared" si="2"/>
        <v>425.5</v>
      </c>
      <c r="P31" s="17">
        <f t="shared" si="3"/>
        <v>1124.8</v>
      </c>
      <c r="Q31" s="17">
        <f t="shared" si="4"/>
        <v>2623.3</v>
      </c>
      <c r="R31" s="17"/>
      <c r="S31" s="17">
        <f t="shared" si="5"/>
        <v>7862.5</v>
      </c>
      <c r="T31" s="17">
        <v>1000</v>
      </c>
      <c r="U31" s="17">
        <f t="shared" si="6"/>
        <v>3205.95</v>
      </c>
      <c r="V31" s="17">
        <f t="shared" si="7"/>
        <v>5675.7999999999993</v>
      </c>
      <c r="W31" s="18">
        <f t="shared" si="8"/>
        <v>33794.050000000003</v>
      </c>
      <c r="X31" s="35"/>
    </row>
    <row r="32" spans="2:24" x14ac:dyDescent="0.2">
      <c r="B32" s="34">
        <f t="shared" si="9"/>
        <v>15</v>
      </c>
      <c r="C32" s="13" t="s">
        <v>126</v>
      </c>
      <c r="D32" s="27" t="s">
        <v>124</v>
      </c>
      <c r="E32" s="27" t="s">
        <v>120</v>
      </c>
      <c r="F32" s="15" t="s">
        <v>29</v>
      </c>
      <c r="G32" s="15" t="s">
        <v>31</v>
      </c>
      <c r="H32" s="16">
        <v>45597</v>
      </c>
      <c r="I32" s="16">
        <v>45716</v>
      </c>
      <c r="J32" s="17">
        <v>37000</v>
      </c>
      <c r="K32" s="17">
        <v>19.25</v>
      </c>
      <c r="L32" s="17"/>
      <c r="M32" s="17">
        <f t="shared" si="0"/>
        <v>1061.9000000000001</v>
      </c>
      <c r="N32" s="17">
        <f t="shared" si="1"/>
        <v>2626.9999999999995</v>
      </c>
      <c r="O32" s="17">
        <f t="shared" si="2"/>
        <v>425.5</v>
      </c>
      <c r="P32" s="17">
        <f t="shared" si="3"/>
        <v>1124.8</v>
      </c>
      <c r="Q32" s="17">
        <f t="shared" si="4"/>
        <v>2623.3</v>
      </c>
      <c r="R32" s="17"/>
      <c r="S32" s="17">
        <f t="shared" si="5"/>
        <v>7862.5</v>
      </c>
      <c r="T32" s="17"/>
      <c r="U32" s="17">
        <f t="shared" si="6"/>
        <v>2205.9499999999998</v>
      </c>
      <c r="V32" s="17">
        <f t="shared" si="7"/>
        <v>5675.7999999999993</v>
      </c>
      <c r="W32" s="18">
        <f t="shared" si="8"/>
        <v>34794.050000000003</v>
      </c>
      <c r="X32" s="35"/>
    </row>
    <row r="33" spans="2:24" x14ac:dyDescent="0.2">
      <c r="B33" s="34">
        <f t="shared" si="9"/>
        <v>16</v>
      </c>
      <c r="C33" s="13" t="s">
        <v>125</v>
      </c>
      <c r="D33" s="27" t="s">
        <v>129</v>
      </c>
      <c r="E33" s="27" t="s">
        <v>128</v>
      </c>
      <c r="F33" s="15" t="s">
        <v>29</v>
      </c>
      <c r="G33" s="15" t="s">
        <v>31</v>
      </c>
      <c r="H33" s="16">
        <v>45658</v>
      </c>
      <c r="I33" s="16">
        <v>46022</v>
      </c>
      <c r="J33" s="17">
        <v>130000</v>
      </c>
      <c r="K33" s="17">
        <v>19162.12</v>
      </c>
      <c r="L33" s="17"/>
      <c r="M33" s="17">
        <f t="shared" si="0"/>
        <v>3731</v>
      </c>
      <c r="N33" s="17">
        <f t="shared" si="1"/>
        <v>9230</v>
      </c>
      <c r="O33" s="17">
        <f t="shared" si="2"/>
        <v>1495</v>
      </c>
      <c r="P33" s="17">
        <f t="shared" si="3"/>
        <v>3952</v>
      </c>
      <c r="Q33" s="17">
        <f t="shared" si="4"/>
        <v>9217</v>
      </c>
      <c r="R33" s="17"/>
      <c r="S33" s="17">
        <f t="shared" si="5"/>
        <v>27625</v>
      </c>
      <c r="T33" s="17"/>
      <c r="U33" s="17">
        <f t="shared" si="6"/>
        <v>26845.119999999999</v>
      </c>
      <c r="V33" s="17">
        <f t="shared" si="7"/>
        <v>19942</v>
      </c>
      <c r="W33" s="18">
        <f t="shared" si="8"/>
        <v>103154.88</v>
      </c>
      <c r="X33" s="35"/>
    </row>
    <row r="34" spans="2:24" x14ac:dyDescent="0.2">
      <c r="B34" s="29"/>
      <c r="C34" s="37" t="s">
        <v>99</v>
      </c>
      <c r="D34" s="36"/>
      <c r="E34" s="36"/>
      <c r="F34" s="30"/>
      <c r="G34" s="30"/>
      <c r="H34" s="30"/>
      <c r="I34" s="30"/>
      <c r="J34" s="31"/>
      <c r="K34" s="31"/>
      <c r="L34" s="31"/>
      <c r="M34" s="31"/>
      <c r="N34" s="31"/>
      <c r="O34" s="32"/>
      <c r="P34" s="31"/>
      <c r="Q34" s="31"/>
      <c r="R34" s="32"/>
      <c r="S34" s="32"/>
      <c r="T34" s="32"/>
      <c r="U34" s="32"/>
      <c r="V34" s="32"/>
      <c r="W34" s="33"/>
      <c r="X34" s="35"/>
    </row>
    <row r="35" spans="2:24" x14ac:dyDescent="0.2">
      <c r="B35" s="34">
        <f>1+B33</f>
        <v>17</v>
      </c>
      <c r="C35" s="13" t="s">
        <v>66</v>
      </c>
      <c r="D35" s="14" t="s">
        <v>82</v>
      </c>
      <c r="E35" s="14" t="s">
        <v>39</v>
      </c>
      <c r="F35" s="15" t="s">
        <v>29</v>
      </c>
      <c r="G35" s="15" t="s">
        <v>31</v>
      </c>
      <c r="H35" s="16">
        <v>45536</v>
      </c>
      <c r="I35" s="16">
        <v>45657</v>
      </c>
      <c r="J35" s="17">
        <v>64800</v>
      </c>
      <c r="K35" s="17">
        <v>4389.9399999999996</v>
      </c>
      <c r="L35" s="17"/>
      <c r="M35" s="17">
        <f t="shared" ref="M35:M43" si="10">+J35*2.87%</f>
        <v>1859.76</v>
      </c>
      <c r="N35" s="17">
        <f t="shared" ref="N35:N43" si="11">J35*7.1%</f>
        <v>4600.7999999999993</v>
      </c>
      <c r="O35" s="17">
        <f t="shared" ref="O35:O43" si="12">J35*1.15%</f>
        <v>745.19999999999993</v>
      </c>
      <c r="P35" s="17">
        <f t="shared" ref="P35:P43" si="13">+J35*3.04%</f>
        <v>1969.92</v>
      </c>
      <c r="Q35" s="17">
        <f t="shared" ref="Q35:Q43" si="14">J35*7.09%</f>
        <v>4594.3200000000006</v>
      </c>
      <c r="R35" s="17"/>
      <c r="S35" s="17">
        <f t="shared" ref="S35:S43" si="15">M35+N35+O35+P35+Q35</f>
        <v>13770</v>
      </c>
      <c r="T35" s="17"/>
      <c r="U35" s="17">
        <f t="shared" ref="U35:U43" si="16">+M35+P35+R35+T35+K35+L35</f>
        <v>8219.619999999999</v>
      </c>
      <c r="V35" s="17">
        <f t="shared" ref="V35:V43" si="17">+Q35+O35+N35</f>
        <v>9940.32</v>
      </c>
      <c r="W35" s="18">
        <f t="shared" ref="W35:W43" si="18">+J35-U35</f>
        <v>56580.380000000005</v>
      </c>
      <c r="X35" s="35"/>
    </row>
    <row r="36" spans="2:24" x14ac:dyDescent="0.2">
      <c r="B36" s="34">
        <f t="shared" si="9"/>
        <v>18</v>
      </c>
      <c r="C36" s="13" t="s">
        <v>66</v>
      </c>
      <c r="D36" s="14" t="s">
        <v>47</v>
      </c>
      <c r="E36" s="14" t="s">
        <v>39</v>
      </c>
      <c r="F36" s="15" t="s">
        <v>29</v>
      </c>
      <c r="G36" s="15" t="s">
        <v>30</v>
      </c>
      <c r="H36" s="16">
        <v>45536</v>
      </c>
      <c r="I36" s="16">
        <v>45657</v>
      </c>
      <c r="J36" s="17">
        <v>120000</v>
      </c>
      <c r="K36" s="17">
        <v>16809.87</v>
      </c>
      <c r="L36" s="17">
        <v>0</v>
      </c>
      <c r="M36" s="17">
        <f t="shared" si="10"/>
        <v>3444</v>
      </c>
      <c r="N36" s="17">
        <f t="shared" si="11"/>
        <v>8520</v>
      </c>
      <c r="O36" s="17">
        <f t="shared" si="12"/>
        <v>1380</v>
      </c>
      <c r="P36" s="17">
        <f t="shared" si="13"/>
        <v>3648</v>
      </c>
      <c r="Q36" s="17">
        <f t="shared" si="14"/>
        <v>8508</v>
      </c>
      <c r="R36" s="17">
        <v>0</v>
      </c>
      <c r="S36" s="17">
        <f t="shared" si="15"/>
        <v>25500</v>
      </c>
      <c r="T36" s="17">
        <v>0</v>
      </c>
      <c r="U36" s="17">
        <f t="shared" si="16"/>
        <v>23901.87</v>
      </c>
      <c r="V36" s="17">
        <f t="shared" si="17"/>
        <v>18408</v>
      </c>
      <c r="W36" s="17">
        <f t="shared" si="18"/>
        <v>96098.13</v>
      </c>
      <c r="X36" s="35"/>
    </row>
    <row r="37" spans="2:24" x14ac:dyDescent="0.2">
      <c r="B37" s="34">
        <f t="shared" si="9"/>
        <v>19</v>
      </c>
      <c r="C37" s="13" t="s">
        <v>66</v>
      </c>
      <c r="D37" s="14" t="s">
        <v>55</v>
      </c>
      <c r="E37" s="14" t="s">
        <v>39</v>
      </c>
      <c r="F37" s="15" t="s">
        <v>29</v>
      </c>
      <c r="G37" s="15" t="s">
        <v>30</v>
      </c>
      <c r="H37" s="16">
        <v>45536</v>
      </c>
      <c r="I37" s="16">
        <v>45657</v>
      </c>
      <c r="J37" s="17">
        <v>120000</v>
      </c>
      <c r="K37" s="17">
        <v>16809.87</v>
      </c>
      <c r="L37" s="17">
        <v>0</v>
      </c>
      <c r="M37" s="17">
        <f t="shared" si="10"/>
        <v>3444</v>
      </c>
      <c r="N37" s="17">
        <f t="shared" si="11"/>
        <v>8520</v>
      </c>
      <c r="O37" s="17">
        <f t="shared" si="12"/>
        <v>1380</v>
      </c>
      <c r="P37" s="17">
        <f t="shared" si="13"/>
        <v>3648</v>
      </c>
      <c r="Q37" s="17">
        <f t="shared" si="14"/>
        <v>8508</v>
      </c>
      <c r="R37" s="17">
        <v>0</v>
      </c>
      <c r="S37" s="17">
        <f t="shared" si="15"/>
        <v>25500</v>
      </c>
      <c r="T37" s="17">
        <v>0</v>
      </c>
      <c r="U37" s="17">
        <f t="shared" si="16"/>
        <v>23901.87</v>
      </c>
      <c r="V37" s="17">
        <f t="shared" si="17"/>
        <v>18408</v>
      </c>
      <c r="W37" s="17">
        <f t="shared" si="18"/>
        <v>96098.13</v>
      </c>
      <c r="X37" s="35"/>
    </row>
    <row r="38" spans="2:24" x14ac:dyDescent="0.2">
      <c r="B38" s="34">
        <f t="shared" si="9"/>
        <v>20</v>
      </c>
      <c r="C38" s="13" t="s">
        <v>66</v>
      </c>
      <c r="D38" s="14" t="s">
        <v>59</v>
      </c>
      <c r="E38" s="14" t="s">
        <v>39</v>
      </c>
      <c r="F38" s="15" t="s">
        <v>29</v>
      </c>
      <c r="G38" s="15" t="s">
        <v>31</v>
      </c>
      <c r="H38" s="16">
        <v>45536</v>
      </c>
      <c r="I38" s="16">
        <v>45657</v>
      </c>
      <c r="J38" s="17">
        <v>120000</v>
      </c>
      <c r="K38" s="17">
        <v>16809.87</v>
      </c>
      <c r="L38" s="17">
        <v>0</v>
      </c>
      <c r="M38" s="17">
        <f t="shared" si="10"/>
        <v>3444</v>
      </c>
      <c r="N38" s="17">
        <f t="shared" si="11"/>
        <v>8520</v>
      </c>
      <c r="O38" s="17">
        <f t="shared" si="12"/>
        <v>1380</v>
      </c>
      <c r="P38" s="17">
        <f t="shared" si="13"/>
        <v>3648</v>
      </c>
      <c r="Q38" s="17">
        <f t="shared" si="14"/>
        <v>8508</v>
      </c>
      <c r="R38" s="17">
        <v>0</v>
      </c>
      <c r="S38" s="17">
        <f t="shared" si="15"/>
        <v>25500</v>
      </c>
      <c r="T38" s="17">
        <v>0</v>
      </c>
      <c r="U38" s="17">
        <f t="shared" si="16"/>
        <v>23901.87</v>
      </c>
      <c r="V38" s="17">
        <f t="shared" si="17"/>
        <v>18408</v>
      </c>
      <c r="W38" s="17">
        <f t="shared" si="18"/>
        <v>96098.13</v>
      </c>
      <c r="X38" s="35"/>
    </row>
    <row r="39" spans="2:24" x14ac:dyDescent="0.2">
      <c r="B39" s="34">
        <f t="shared" si="9"/>
        <v>21</v>
      </c>
      <c r="C39" s="13" t="s">
        <v>66</v>
      </c>
      <c r="D39" s="14" t="s">
        <v>44</v>
      </c>
      <c r="E39" s="14" t="s">
        <v>39</v>
      </c>
      <c r="F39" s="15" t="s">
        <v>29</v>
      </c>
      <c r="G39" s="15" t="s">
        <v>30</v>
      </c>
      <c r="H39" s="16">
        <v>45536</v>
      </c>
      <c r="I39" s="16">
        <v>45657</v>
      </c>
      <c r="J39" s="17">
        <v>120000</v>
      </c>
      <c r="K39" s="17">
        <v>16809.87</v>
      </c>
      <c r="L39" s="17">
        <v>0</v>
      </c>
      <c r="M39" s="17">
        <f t="shared" si="10"/>
        <v>3444</v>
      </c>
      <c r="N39" s="17">
        <f t="shared" si="11"/>
        <v>8520</v>
      </c>
      <c r="O39" s="17">
        <f t="shared" si="12"/>
        <v>1380</v>
      </c>
      <c r="P39" s="17">
        <f t="shared" si="13"/>
        <v>3648</v>
      </c>
      <c r="Q39" s="17">
        <f t="shared" si="14"/>
        <v>8508</v>
      </c>
      <c r="R39" s="17">
        <v>0</v>
      </c>
      <c r="S39" s="17">
        <f t="shared" si="15"/>
        <v>25500</v>
      </c>
      <c r="T39" s="17">
        <v>0</v>
      </c>
      <c r="U39" s="17">
        <f t="shared" si="16"/>
        <v>23901.87</v>
      </c>
      <c r="V39" s="17">
        <f t="shared" si="17"/>
        <v>18408</v>
      </c>
      <c r="W39" s="17">
        <f t="shared" si="18"/>
        <v>96098.13</v>
      </c>
      <c r="X39" s="35"/>
    </row>
    <row r="40" spans="2:24" ht="12" customHeight="1" x14ac:dyDescent="0.2">
      <c r="B40" s="34">
        <f t="shared" si="9"/>
        <v>22</v>
      </c>
      <c r="C40" s="13" t="s">
        <v>66</v>
      </c>
      <c r="D40" s="14" t="s">
        <v>61</v>
      </c>
      <c r="E40" s="14" t="s">
        <v>39</v>
      </c>
      <c r="F40" s="15" t="s">
        <v>29</v>
      </c>
      <c r="G40" s="15" t="s">
        <v>31</v>
      </c>
      <c r="H40" s="16">
        <v>45536</v>
      </c>
      <c r="I40" s="16">
        <v>45657</v>
      </c>
      <c r="J40" s="17">
        <v>120000</v>
      </c>
      <c r="K40" s="17">
        <v>16809.87</v>
      </c>
      <c r="L40" s="17">
        <v>0</v>
      </c>
      <c r="M40" s="17">
        <f t="shared" si="10"/>
        <v>3444</v>
      </c>
      <c r="N40" s="17">
        <f t="shared" si="11"/>
        <v>8520</v>
      </c>
      <c r="O40" s="17">
        <f t="shared" si="12"/>
        <v>1380</v>
      </c>
      <c r="P40" s="17">
        <f t="shared" si="13"/>
        <v>3648</v>
      </c>
      <c r="Q40" s="17">
        <f t="shared" si="14"/>
        <v>8508</v>
      </c>
      <c r="R40" s="17">
        <v>0</v>
      </c>
      <c r="S40" s="17">
        <f t="shared" si="15"/>
        <v>25500</v>
      </c>
      <c r="T40" s="17">
        <v>0</v>
      </c>
      <c r="U40" s="17">
        <f t="shared" si="16"/>
        <v>23901.87</v>
      </c>
      <c r="V40" s="17">
        <f t="shared" si="17"/>
        <v>18408</v>
      </c>
      <c r="W40" s="18">
        <f t="shared" si="18"/>
        <v>96098.13</v>
      </c>
      <c r="X40" s="35"/>
    </row>
    <row r="41" spans="2:24" x14ac:dyDescent="0.2">
      <c r="B41" s="34">
        <f t="shared" si="9"/>
        <v>23</v>
      </c>
      <c r="C41" s="13" t="s">
        <v>66</v>
      </c>
      <c r="D41" s="14" t="s">
        <v>43</v>
      </c>
      <c r="E41" s="14" t="s">
        <v>39</v>
      </c>
      <c r="F41" s="15" t="s">
        <v>29</v>
      </c>
      <c r="G41" s="15" t="s">
        <v>30</v>
      </c>
      <c r="H41" s="16">
        <v>45536</v>
      </c>
      <c r="I41" s="16">
        <v>45657</v>
      </c>
      <c r="J41" s="17">
        <v>120000</v>
      </c>
      <c r="K41" s="17">
        <v>16809.87</v>
      </c>
      <c r="L41" s="17">
        <v>0</v>
      </c>
      <c r="M41" s="17">
        <f t="shared" si="10"/>
        <v>3444</v>
      </c>
      <c r="N41" s="17">
        <f t="shared" si="11"/>
        <v>8520</v>
      </c>
      <c r="O41" s="17">
        <f t="shared" si="12"/>
        <v>1380</v>
      </c>
      <c r="P41" s="17">
        <f t="shared" si="13"/>
        <v>3648</v>
      </c>
      <c r="Q41" s="17">
        <f t="shared" si="14"/>
        <v>8508</v>
      </c>
      <c r="R41" s="17">
        <v>0</v>
      </c>
      <c r="S41" s="17">
        <f t="shared" si="15"/>
        <v>25500</v>
      </c>
      <c r="T41" s="17">
        <v>0</v>
      </c>
      <c r="U41" s="17">
        <f t="shared" si="16"/>
        <v>23901.87</v>
      </c>
      <c r="V41" s="17">
        <f t="shared" si="17"/>
        <v>18408</v>
      </c>
      <c r="W41" s="18">
        <f t="shared" si="18"/>
        <v>96098.13</v>
      </c>
      <c r="X41" s="35"/>
    </row>
    <row r="42" spans="2:24" x14ac:dyDescent="0.2">
      <c r="B42" s="34">
        <f t="shared" si="9"/>
        <v>24</v>
      </c>
      <c r="C42" s="13" t="s">
        <v>66</v>
      </c>
      <c r="D42" s="14" t="s">
        <v>108</v>
      </c>
      <c r="E42" s="14" t="s">
        <v>39</v>
      </c>
      <c r="F42" s="15" t="s">
        <v>29</v>
      </c>
      <c r="G42" s="15" t="s">
        <v>31</v>
      </c>
      <c r="H42" s="16">
        <v>45536</v>
      </c>
      <c r="I42" s="16">
        <v>45657</v>
      </c>
      <c r="J42" s="17">
        <v>14400</v>
      </c>
      <c r="K42" s="17">
        <v>0</v>
      </c>
      <c r="L42" s="17"/>
      <c r="M42" s="17">
        <f t="shared" si="10"/>
        <v>413.28</v>
      </c>
      <c r="N42" s="17">
        <f t="shared" si="11"/>
        <v>1022.3999999999999</v>
      </c>
      <c r="O42" s="17">
        <f t="shared" si="12"/>
        <v>165.6</v>
      </c>
      <c r="P42" s="17">
        <f t="shared" si="13"/>
        <v>437.76</v>
      </c>
      <c r="Q42" s="17">
        <f t="shared" si="14"/>
        <v>1020.96</v>
      </c>
      <c r="R42" s="17"/>
      <c r="S42" s="17">
        <f t="shared" si="15"/>
        <v>3060</v>
      </c>
      <c r="T42" s="17"/>
      <c r="U42" s="17">
        <f t="shared" si="16"/>
        <v>851.04</v>
      </c>
      <c r="V42" s="17">
        <f t="shared" si="17"/>
        <v>2208.96</v>
      </c>
      <c r="W42" s="18">
        <f t="shared" si="18"/>
        <v>13548.96</v>
      </c>
      <c r="X42" s="35"/>
    </row>
    <row r="43" spans="2:24" x14ac:dyDescent="0.2">
      <c r="B43" s="34">
        <f t="shared" si="9"/>
        <v>25</v>
      </c>
      <c r="C43" s="13" t="s">
        <v>66</v>
      </c>
      <c r="D43" s="14" t="s">
        <v>130</v>
      </c>
      <c r="E43" s="14" t="s">
        <v>39</v>
      </c>
      <c r="F43" s="15" t="s">
        <v>29</v>
      </c>
      <c r="G43" s="15" t="s">
        <v>30</v>
      </c>
      <c r="H43" s="16">
        <v>45658</v>
      </c>
      <c r="I43" s="16">
        <v>46022</v>
      </c>
      <c r="J43" s="17">
        <v>79200</v>
      </c>
      <c r="K43" s="17">
        <v>7212.69</v>
      </c>
      <c r="L43" s="17"/>
      <c r="M43" s="17">
        <f t="shared" si="10"/>
        <v>2273.04</v>
      </c>
      <c r="N43" s="17">
        <f t="shared" si="11"/>
        <v>5623.2</v>
      </c>
      <c r="O43" s="17">
        <f t="shared" si="12"/>
        <v>910.8</v>
      </c>
      <c r="P43" s="17">
        <f t="shared" si="13"/>
        <v>2407.6799999999998</v>
      </c>
      <c r="Q43" s="17">
        <f t="shared" si="14"/>
        <v>5615.2800000000007</v>
      </c>
      <c r="R43" s="17"/>
      <c r="S43" s="17">
        <f t="shared" si="15"/>
        <v>16830</v>
      </c>
      <c r="T43" s="17"/>
      <c r="U43" s="17">
        <f t="shared" si="16"/>
        <v>11893.41</v>
      </c>
      <c r="V43" s="17">
        <f t="shared" si="17"/>
        <v>12149.28</v>
      </c>
      <c r="W43" s="18">
        <f t="shared" si="18"/>
        <v>67306.59</v>
      </c>
      <c r="X43" s="35"/>
    </row>
    <row r="44" spans="2:24" x14ac:dyDescent="0.2">
      <c r="B44" s="29"/>
      <c r="C44" s="28" t="s">
        <v>100</v>
      </c>
      <c r="D44" s="29"/>
      <c r="E44" s="29"/>
      <c r="F44" s="30"/>
      <c r="G44" s="30"/>
      <c r="H44" s="30"/>
      <c r="I44" s="30"/>
      <c r="J44" s="31"/>
      <c r="K44" s="31"/>
      <c r="L44" s="31"/>
      <c r="M44" s="31"/>
      <c r="N44" s="31"/>
      <c r="O44" s="32"/>
      <c r="P44" s="31"/>
      <c r="Q44" s="31"/>
      <c r="R44" s="32"/>
      <c r="S44" s="32"/>
      <c r="T44" s="32"/>
      <c r="U44" s="32"/>
      <c r="V44" s="32"/>
      <c r="W44" s="33"/>
      <c r="X44" s="35"/>
    </row>
    <row r="45" spans="2:24" x14ac:dyDescent="0.2">
      <c r="B45" s="34">
        <f>1+B43</f>
        <v>26</v>
      </c>
      <c r="C45" s="13" t="s">
        <v>70</v>
      </c>
      <c r="D45" s="21" t="s">
        <v>63</v>
      </c>
      <c r="E45" s="14" t="s">
        <v>39</v>
      </c>
      <c r="F45" s="15" t="s">
        <v>29</v>
      </c>
      <c r="G45" s="15" t="s">
        <v>30</v>
      </c>
      <c r="H45" s="16">
        <v>45536</v>
      </c>
      <c r="I45" s="16">
        <v>45657</v>
      </c>
      <c r="J45" s="17">
        <v>87000</v>
      </c>
      <c r="K45" s="17">
        <v>9047.44</v>
      </c>
      <c r="L45" s="17">
        <v>0</v>
      </c>
      <c r="M45" s="17">
        <f>+J45*2.87%</f>
        <v>2496.9</v>
      </c>
      <c r="N45" s="17">
        <f>J45*7.1%</f>
        <v>6176.9999999999991</v>
      </c>
      <c r="O45" s="17">
        <f>J45*1.15%</f>
        <v>1000.5</v>
      </c>
      <c r="P45" s="17">
        <f>+J45*3.04%</f>
        <v>2644.8</v>
      </c>
      <c r="Q45" s="17">
        <f>J45*7.09%</f>
        <v>6168.3</v>
      </c>
      <c r="R45" s="17">
        <v>0</v>
      </c>
      <c r="S45" s="17">
        <f>M45+N45+O45+P45+Q45</f>
        <v>18487.5</v>
      </c>
      <c r="T45" s="17">
        <v>0</v>
      </c>
      <c r="U45" s="17">
        <f>+M45+P45+R45+T45+K45+L45</f>
        <v>14189.140000000001</v>
      </c>
      <c r="V45" s="17">
        <f>+Q45+O45+N45</f>
        <v>13345.8</v>
      </c>
      <c r="W45" s="18">
        <f>+J45-U45</f>
        <v>72810.86</v>
      </c>
      <c r="X45" s="35"/>
    </row>
    <row r="46" spans="2:24" x14ac:dyDescent="0.2">
      <c r="B46" s="34">
        <f t="shared" si="9"/>
        <v>27</v>
      </c>
      <c r="C46" s="13" t="s">
        <v>70</v>
      </c>
      <c r="D46" s="14" t="s">
        <v>60</v>
      </c>
      <c r="E46" s="14" t="s">
        <v>39</v>
      </c>
      <c r="F46" s="15" t="s">
        <v>29</v>
      </c>
      <c r="G46" s="15" t="s">
        <v>30</v>
      </c>
      <c r="H46" s="16">
        <v>45536</v>
      </c>
      <c r="I46" s="16">
        <v>45657</v>
      </c>
      <c r="J46" s="17">
        <v>120000</v>
      </c>
      <c r="K46" s="17">
        <v>16809.87</v>
      </c>
      <c r="L46" s="17">
        <v>0</v>
      </c>
      <c r="M46" s="17">
        <f>+J46*2.87%</f>
        <v>3444</v>
      </c>
      <c r="N46" s="17">
        <f>J46*7.1%</f>
        <v>8520</v>
      </c>
      <c r="O46" s="17">
        <f>J46*1.15%</f>
        <v>1380</v>
      </c>
      <c r="P46" s="17">
        <f>+J46*3.04%</f>
        <v>3648</v>
      </c>
      <c r="Q46" s="17">
        <f>J46*7.09%</f>
        <v>8508</v>
      </c>
      <c r="R46" s="17">
        <v>0</v>
      </c>
      <c r="S46" s="17">
        <f>M46+N46+O46+P46+Q46</f>
        <v>25500</v>
      </c>
      <c r="T46" s="17">
        <v>0</v>
      </c>
      <c r="U46" s="17">
        <f>+M46+P46+R46+T46+K46+L46</f>
        <v>23901.87</v>
      </c>
      <c r="V46" s="17">
        <f>+Q46+O46+N46</f>
        <v>18408</v>
      </c>
      <c r="W46" s="18">
        <f>+J46-U46</f>
        <v>96098.13</v>
      </c>
      <c r="X46" s="35"/>
    </row>
    <row r="47" spans="2:24" x14ac:dyDescent="0.2">
      <c r="B47" s="29"/>
      <c r="C47" s="28" t="s">
        <v>101</v>
      </c>
      <c r="D47" s="29"/>
      <c r="E47" s="29"/>
      <c r="F47" s="30"/>
      <c r="G47" s="30"/>
      <c r="H47" s="30"/>
      <c r="I47" s="30"/>
      <c r="J47" s="31"/>
      <c r="K47" s="31"/>
      <c r="L47" s="31"/>
      <c r="M47" s="31"/>
      <c r="N47" s="31"/>
      <c r="O47" s="32"/>
      <c r="P47" s="31"/>
      <c r="Q47" s="31"/>
      <c r="R47" s="32"/>
      <c r="S47" s="32"/>
      <c r="T47" s="32"/>
      <c r="U47" s="32"/>
      <c r="V47" s="32"/>
      <c r="W47" s="33"/>
      <c r="X47" s="35"/>
    </row>
    <row r="48" spans="2:24" x14ac:dyDescent="0.2">
      <c r="B48" s="34">
        <f>1+B46</f>
        <v>28</v>
      </c>
      <c r="C48" s="13" t="s">
        <v>68</v>
      </c>
      <c r="D48" s="14" t="s">
        <v>48</v>
      </c>
      <c r="E48" s="14" t="s">
        <v>39</v>
      </c>
      <c r="F48" s="15" t="s">
        <v>29</v>
      </c>
      <c r="G48" s="15" t="s">
        <v>30</v>
      </c>
      <c r="H48" s="16">
        <v>45536</v>
      </c>
      <c r="I48" s="16">
        <v>45657</v>
      </c>
      <c r="J48" s="17">
        <v>120000</v>
      </c>
      <c r="K48" s="17">
        <v>16809.87</v>
      </c>
      <c r="L48" s="17">
        <v>0</v>
      </c>
      <c r="M48" s="17">
        <f t="shared" ref="M48:M55" si="19">+J48*2.87%</f>
        <v>3444</v>
      </c>
      <c r="N48" s="17">
        <f t="shared" ref="N48:N55" si="20">J48*7.1%</f>
        <v>8520</v>
      </c>
      <c r="O48" s="17">
        <f t="shared" ref="O48:O55" si="21">J48*1.15%</f>
        <v>1380</v>
      </c>
      <c r="P48" s="17">
        <f t="shared" ref="P48:P55" si="22">+J48*3.04%</f>
        <v>3648</v>
      </c>
      <c r="Q48" s="17">
        <f t="shared" ref="Q48:Q55" si="23">J48*7.09%</f>
        <v>8508</v>
      </c>
      <c r="R48" s="17">
        <v>0</v>
      </c>
      <c r="S48" s="17">
        <f t="shared" ref="S48:S55" si="24">M48+N48+O48+P48+Q48</f>
        <v>25500</v>
      </c>
      <c r="T48" s="17">
        <v>7250</v>
      </c>
      <c r="U48" s="17">
        <f t="shared" ref="U48:U55" si="25">+M48+P48+R48+T48+K48+L48</f>
        <v>31151.87</v>
      </c>
      <c r="V48" s="17">
        <f t="shared" ref="V48:V55" si="26">+Q48+O48+N48</f>
        <v>18408</v>
      </c>
      <c r="W48" s="18">
        <f t="shared" ref="W48:W55" si="27">+J48-U48</f>
        <v>88848.13</v>
      </c>
      <c r="X48" s="35"/>
    </row>
    <row r="49" spans="2:24" ht="12" customHeight="1" x14ac:dyDescent="0.2">
      <c r="B49" s="34">
        <f t="shared" si="9"/>
        <v>29</v>
      </c>
      <c r="C49" s="13" t="s">
        <v>68</v>
      </c>
      <c r="D49" s="14" t="s">
        <v>52</v>
      </c>
      <c r="E49" s="14" t="s">
        <v>39</v>
      </c>
      <c r="F49" s="15" t="s">
        <v>29</v>
      </c>
      <c r="G49" s="15" t="s">
        <v>30</v>
      </c>
      <c r="H49" s="16">
        <v>45536</v>
      </c>
      <c r="I49" s="16">
        <v>45657</v>
      </c>
      <c r="J49" s="17">
        <v>28800</v>
      </c>
      <c r="K49" s="17">
        <v>0</v>
      </c>
      <c r="L49" s="17">
        <v>0</v>
      </c>
      <c r="M49" s="17">
        <f t="shared" si="19"/>
        <v>826.56</v>
      </c>
      <c r="N49" s="17">
        <f t="shared" si="20"/>
        <v>2044.7999999999997</v>
      </c>
      <c r="O49" s="17">
        <f t="shared" si="21"/>
        <v>331.2</v>
      </c>
      <c r="P49" s="17">
        <f t="shared" si="22"/>
        <v>875.52</v>
      </c>
      <c r="Q49" s="17">
        <f t="shared" si="23"/>
        <v>2041.92</v>
      </c>
      <c r="R49" s="17">
        <v>0</v>
      </c>
      <c r="S49" s="17">
        <f t="shared" si="24"/>
        <v>6120</v>
      </c>
      <c r="T49" s="17">
        <v>0</v>
      </c>
      <c r="U49" s="17">
        <f t="shared" si="25"/>
        <v>1702.08</v>
      </c>
      <c r="V49" s="17">
        <f t="shared" si="26"/>
        <v>4417.92</v>
      </c>
      <c r="W49" s="18">
        <f t="shared" si="27"/>
        <v>27097.919999999998</v>
      </c>
      <c r="X49" s="35"/>
    </row>
    <row r="50" spans="2:24" x14ac:dyDescent="0.2">
      <c r="B50" s="34">
        <f t="shared" si="9"/>
        <v>30</v>
      </c>
      <c r="C50" s="13" t="s">
        <v>68</v>
      </c>
      <c r="D50" s="14" t="s">
        <v>57</v>
      </c>
      <c r="E50" s="14" t="s">
        <v>39</v>
      </c>
      <c r="F50" s="15" t="s">
        <v>29</v>
      </c>
      <c r="G50" s="15" t="s">
        <v>30</v>
      </c>
      <c r="H50" s="16">
        <v>45536</v>
      </c>
      <c r="I50" s="16">
        <v>45657</v>
      </c>
      <c r="J50" s="17">
        <v>88800</v>
      </c>
      <c r="K50" s="17">
        <v>9470.85</v>
      </c>
      <c r="L50" s="17">
        <v>0</v>
      </c>
      <c r="M50" s="17">
        <f t="shared" si="19"/>
        <v>2548.56</v>
      </c>
      <c r="N50" s="17">
        <f t="shared" si="20"/>
        <v>6304.7999999999993</v>
      </c>
      <c r="O50" s="17">
        <f t="shared" si="21"/>
        <v>1021.1999999999999</v>
      </c>
      <c r="P50" s="17">
        <f t="shared" si="22"/>
        <v>2699.52</v>
      </c>
      <c r="Q50" s="17">
        <f t="shared" si="23"/>
        <v>6295.92</v>
      </c>
      <c r="R50" s="17">
        <v>0</v>
      </c>
      <c r="S50" s="17">
        <f t="shared" si="24"/>
        <v>18870</v>
      </c>
      <c r="T50" s="17">
        <v>0</v>
      </c>
      <c r="U50" s="17">
        <f t="shared" si="25"/>
        <v>14718.93</v>
      </c>
      <c r="V50" s="17">
        <f t="shared" si="26"/>
        <v>13621.919999999998</v>
      </c>
      <c r="W50" s="18">
        <f t="shared" si="27"/>
        <v>74081.070000000007</v>
      </c>
      <c r="X50" s="35"/>
    </row>
    <row r="51" spans="2:24" x14ac:dyDescent="0.2">
      <c r="B51" s="34">
        <f t="shared" si="9"/>
        <v>31</v>
      </c>
      <c r="C51" s="13" t="s">
        <v>68</v>
      </c>
      <c r="D51" s="14" t="s">
        <v>84</v>
      </c>
      <c r="E51" s="14" t="s">
        <v>39</v>
      </c>
      <c r="F51" s="15" t="s">
        <v>29</v>
      </c>
      <c r="G51" s="15" t="s">
        <v>31</v>
      </c>
      <c r="H51" s="16">
        <v>45536</v>
      </c>
      <c r="I51" s="16">
        <v>45657</v>
      </c>
      <c r="J51" s="17">
        <v>57600</v>
      </c>
      <c r="K51" s="17">
        <v>3035.04</v>
      </c>
      <c r="L51" s="17"/>
      <c r="M51" s="17">
        <f t="shared" si="19"/>
        <v>1653.12</v>
      </c>
      <c r="N51" s="17">
        <f t="shared" si="20"/>
        <v>4089.5999999999995</v>
      </c>
      <c r="O51" s="17">
        <f t="shared" si="21"/>
        <v>662.4</v>
      </c>
      <c r="P51" s="17">
        <f t="shared" si="22"/>
        <v>1751.04</v>
      </c>
      <c r="Q51" s="17">
        <f t="shared" si="23"/>
        <v>4083.84</v>
      </c>
      <c r="R51" s="17"/>
      <c r="S51" s="17">
        <f t="shared" si="24"/>
        <v>12240</v>
      </c>
      <c r="T51" s="17"/>
      <c r="U51" s="17">
        <f t="shared" si="25"/>
        <v>6439.2</v>
      </c>
      <c r="V51" s="17">
        <f t="shared" si="26"/>
        <v>8835.84</v>
      </c>
      <c r="W51" s="18">
        <f t="shared" si="27"/>
        <v>51160.800000000003</v>
      </c>
      <c r="X51" s="35"/>
    </row>
    <row r="52" spans="2:24" x14ac:dyDescent="0.2">
      <c r="B52" s="34">
        <f t="shared" si="9"/>
        <v>32</v>
      </c>
      <c r="C52" s="13" t="s">
        <v>68</v>
      </c>
      <c r="D52" s="14" t="s">
        <v>49</v>
      </c>
      <c r="E52" s="14" t="s">
        <v>39</v>
      </c>
      <c r="F52" s="15" t="s">
        <v>29</v>
      </c>
      <c r="G52" s="15" t="s">
        <v>31</v>
      </c>
      <c r="H52" s="16">
        <v>45536</v>
      </c>
      <c r="I52" s="16">
        <v>45657</v>
      </c>
      <c r="J52" s="17">
        <v>60000</v>
      </c>
      <c r="K52" s="17">
        <v>3486.68</v>
      </c>
      <c r="L52" s="17">
        <v>0</v>
      </c>
      <c r="M52" s="17">
        <f t="shared" si="19"/>
        <v>1722</v>
      </c>
      <c r="N52" s="17">
        <f t="shared" si="20"/>
        <v>4260</v>
      </c>
      <c r="O52" s="17">
        <f t="shared" si="21"/>
        <v>690</v>
      </c>
      <c r="P52" s="17">
        <f t="shared" si="22"/>
        <v>1824</v>
      </c>
      <c r="Q52" s="17">
        <f t="shared" si="23"/>
        <v>4254</v>
      </c>
      <c r="R52" s="17">
        <v>0</v>
      </c>
      <c r="S52" s="17">
        <f t="shared" si="24"/>
        <v>12750</v>
      </c>
      <c r="T52" s="17">
        <v>7250</v>
      </c>
      <c r="U52" s="17">
        <f t="shared" si="25"/>
        <v>14282.68</v>
      </c>
      <c r="V52" s="17">
        <f t="shared" si="26"/>
        <v>9204</v>
      </c>
      <c r="W52" s="18">
        <f t="shared" si="27"/>
        <v>45717.32</v>
      </c>
      <c r="X52" s="35"/>
    </row>
    <row r="53" spans="2:24" x14ac:dyDescent="0.2">
      <c r="B53" s="34">
        <f t="shared" si="9"/>
        <v>33</v>
      </c>
      <c r="C53" s="13" t="s">
        <v>68</v>
      </c>
      <c r="D53" s="14" t="s">
        <v>51</v>
      </c>
      <c r="E53" s="14" t="s">
        <v>39</v>
      </c>
      <c r="F53" s="15" t="s">
        <v>29</v>
      </c>
      <c r="G53" s="15" t="s">
        <v>30</v>
      </c>
      <c r="H53" s="16">
        <v>45536</v>
      </c>
      <c r="I53" s="16">
        <v>45657</v>
      </c>
      <c r="J53" s="17">
        <v>32400</v>
      </c>
      <c r="K53" s="17">
        <v>0</v>
      </c>
      <c r="L53" s="17">
        <v>0</v>
      </c>
      <c r="M53" s="17">
        <f t="shared" si="19"/>
        <v>929.88</v>
      </c>
      <c r="N53" s="17">
        <f t="shared" si="20"/>
        <v>2300.3999999999996</v>
      </c>
      <c r="O53" s="17">
        <f t="shared" si="21"/>
        <v>372.59999999999997</v>
      </c>
      <c r="P53" s="17">
        <f t="shared" si="22"/>
        <v>984.96</v>
      </c>
      <c r="Q53" s="17">
        <f t="shared" si="23"/>
        <v>2297.1600000000003</v>
      </c>
      <c r="R53" s="17">
        <v>0</v>
      </c>
      <c r="S53" s="17">
        <f t="shared" si="24"/>
        <v>6885</v>
      </c>
      <c r="T53" s="17">
        <v>0</v>
      </c>
      <c r="U53" s="17">
        <f t="shared" si="25"/>
        <v>1914.8400000000001</v>
      </c>
      <c r="V53" s="17">
        <f t="shared" si="26"/>
        <v>4970.16</v>
      </c>
      <c r="W53" s="18">
        <f t="shared" si="27"/>
        <v>30485.16</v>
      </c>
      <c r="X53" s="35"/>
    </row>
    <row r="54" spans="2:24" x14ac:dyDescent="0.2">
      <c r="B54" s="34">
        <f t="shared" si="9"/>
        <v>34</v>
      </c>
      <c r="C54" s="13" t="s">
        <v>68</v>
      </c>
      <c r="D54" s="21" t="s">
        <v>62</v>
      </c>
      <c r="E54" s="21" t="s">
        <v>39</v>
      </c>
      <c r="F54" s="15" t="s">
        <v>29</v>
      </c>
      <c r="G54" s="15" t="s">
        <v>31</v>
      </c>
      <c r="H54" s="16">
        <v>45536</v>
      </c>
      <c r="I54" s="16">
        <v>45657</v>
      </c>
      <c r="J54" s="17">
        <v>72600</v>
      </c>
      <c r="K54" s="17">
        <v>5857.74</v>
      </c>
      <c r="L54" s="17">
        <v>0</v>
      </c>
      <c r="M54" s="17">
        <f t="shared" si="19"/>
        <v>2083.62</v>
      </c>
      <c r="N54" s="17">
        <f t="shared" si="20"/>
        <v>5154.5999999999995</v>
      </c>
      <c r="O54" s="17">
        <f t="shared" si="21"/>
        <v>834.9</v>
      </c>
      <c r="P54" s="17">
        <f t="shared" si="22"/>
        <v>2207.04</v>
      </c>
      <c r="Q54" s="17">
        <f t="shared" si="23"/>
        <v>5147.34</v>
      </c>
      <c r="R54" s="17">
        <v>0</v>
      </c>
      <c r="S54" s="17">
        <f t="shared" si="24"/>
        <v>15427.5</v>
      </c>
      <c r="T54" s="17">
        <v>0</v>
      </c>
      <c r="U54" s="17">
        <f t="shared" si="25"/>
        <v>10148.4</v>
      </c>
      <c r="V54" s="17">
        <f t="shared" si="26"/>
        <v>11136.84</v>
      </c>
      <c r="W54" s="18">
        <f t="shared" si="27"/>
        <v>62451.6</v>
      </c>
      <c r="X54" s="35"/>
    </row>
    <row r="55" spans="2:24" x14ac:dyDescent="0.2">
      <c r="B55" s="34">
        <f t="shared" si="9"/>
        <v>35</v>
      </c>
      <c r="C55" s="13" t="s">
        <v>68</v>
      </c>
      <c r="D55" s="14" t="s">
        <v>58</v>
      </c>
      <c r="E55" s="14" t="s">
        <v>39</v>
      </c>
      <c r="F55" s="15" t="s">
        <v>29</v>
      </c>
      <c r="G55" s="15" t="s">
        <v>30</v>
      </c>
      <c r="H55" s="16">
        <v>45536</v>
      </c>
      <c r="I55" s="16">
        <v>45657</v>
      </c>
      <c r="J55" s="17">
        <v>120000</v>
      </c>
      <c r="K55" s="17">
        <v>16809.87</v>
      </c>
      <c r="L55" s="17">
        <v>0</v>
      </c>
      <c r="M55" s="17">
        <f t="shared" si="19"/>
        <v>3444</v>
      </c>
      <c r="N55" s="17">
        <f t="shared" si="20"/>
        <v>8520</v>
      </c>
      <c r="O55" s="17">
        <f t="shared" si="21"/>
        <v>1380</v>
      </c>
      <c r="P55" s="17">
        <f t="shared" si="22"/>
        <v>3648</v>
      </c>
      <c r="Q55" s="17">
        <f t="shared" si="23"/>
        <v>8508</v>
      </c>
      <c r="R55" s="17">
        <v>0</v>
      </c>
      <c r="S55" s="17">
        <f t="shared" si="24"/>
        <v>25500</v>
      </c>
      <c r="T55" s="17">
        <v>0</v>
      </c>
      <c r="U55" s="17">
        <f t="shared" si="25"/>
        <v>23901.87</v>
      </c>
      <c r="V55" s="17">
        <f t="shared" si="26"/>
        <v>18408</v>
      </c>
      <c r="W55" s="18">
        <f t="shared" si="27"/>
        <v>96098.13</v>
      </c>
      <c r="X55" s="35"/>
    </row>
    <row r="56" spans="2:24" x14ac:dyDescent="0.2">
      <c r="B56" s="29"/>
      <c r="C56" s="28" t="s">
        <v>102</v>
      </c>
      <c r="D56" s="29"/>
      <c r="E56" s="29"/>
      <c r="F56" s="30"/>
      <c r="G56" s="30"/>
      <c r="H56" s="30"/>
      <c r="I56" s="30"/>
      <c r="J56" s="31"/>
      <c r="K56" s="31"/>
      <c r="L56" s="31"/>
      <c r="M56" s="31"/>
      <c r="N56" s="31"/>
      <c r="O56" s="32"/>
      <c r="P56" s="31"/>
      <c r="Q56" s="31"/>
      <c r="R56" s="32"/>
      <c r="S56" s="32"/>
      <c r="T56" s="32"/>
      <c r="U56" s="32"/>
      <c r="V56" s="32"/>
      <c r="W56" s="33"/>
      <c r="X56" s="35"/>
    </row>
    <row r="57" spans="2:24" x14ac:dyDescent="0.2">
      <c r="B57" s="34">
        <f>1+B55</f>
        <v>36</v>
      </c>
      <c r="C57" s="13" t="s">
        <v>67</v>
      </c>
      <c r="D57" s="27" t="s">
        <v>85</v>
      </c>
      <c r="E57" s="27" t="s">
        <v>39</v>
      </c>
      <c r="F57" s="15" t="s">
        <v>29</v>
      </c>
      <c r="G57" s="15" t="s">
        <v>31</v>
      </c>
      <c r="H57" s="16">
        <v>45536</v>
      </c>
      <c r="I57" s="16">
        <v>45657</v>
      </c>
      <c r="J57" s="17">
        <v>28600</v>
      </c>
      <c r="K57" s="17">
        <v>0</v>
      </c>
      <c r="L57" s="17">
        <v>0</v>
      </c>
      <c r="M57" s="17">
        <f t="shared" ref="M57:M70" si="28">+J57*2.87%</f>
        <v>820.82</v>
      </c>
      <c r="N57" s="17">
        <f t="shared" ref="N57:N70" si="29">J57*7.1%</f>
        <v>2030.6</v>
      </c>
      <c r="O57" s="17">
        <f t="shared" ref="O57:O70" si="30">J57*1.15%</f>
        <v>328.9</v>
      </c>
      <c r="P57" s="17">
        <f t="shared" ref="P57:P70" si="31">+J57*3.04%</f>
        <v>869.44</v>
      </c>
      <c r="Q57" s="17">
        <f t="shared" ref="Q57:Q70" si="32">J57*7.09%</f>
        <v>2027.7400000000002</v>
      </c>
      <c r="R57" s="17"/>
      <c r="S57" s="17">
        <f t="shared" ref="S57:S70" si="33">M57+N57+O57+P57+Q57</f>
        <v>6077.5</v>
      </c>
      <c r="T57" s="17"/>
      <c r="U57" s="17">
        <f t="shared" ref="U57:U70" si="34">+M57+P57+R57+T57+K57+L57</f>
        <v>1690.2600000000002</v>
      </c>
      <c r="V57" s="17">
        <f t="shared" ref="V57:V70" si="35">+Q57+O57+N57</f>
        <v>4387.24</v>
      </c>
      <c r="W57" s="18">
        <f t="shared" ref="W57:W70" si="36">+J57-U57</f>
        <v>26909.739999999998</v>
      </c>
      <c r="X57" s="35"/>
    </row>
    <row r="58" spans="2:24" x14ac:dyDescent="0.2">
      <c r="B58" s="34">
        <f t="shared" si="9"/>
        <v>37</v>
      </c>
      <c r="C58" s="13" t="s">
        <v>67</v>
      </c>
      <c r="D58" s="14" t="s">
        <v>87</v>
      </c>
      <c r="E58" s="14" t="s">
        <v>39</v>
      </c>
      <c r="F58" s="15" t="s">
        <v>29</v>
      </c>
      <c r="G58" s="15" t="s">
        <v>31</v>
      </c>
      <c r="H58" s="16">
        <v>45536</v>
      </c>
      <c r="I58" s="16">
        <v>45657</v>
      </c>
      <c r="J58" s="17">
        <v>57000</v>
      </c>
      <c r="K58" s="17">
        <v>2922.14</v>
      </c>
      <c r="L58" s="17">
        <v>0</v>
      </c>
      <c r="M58" s="17">
        <f t="shared" si="28"/>
        <v>1635.9</v>
      </c>
      <c r="N58" s="17">
        <f t="shared" si="29"/>
        <v>4046.9999999999995</v>
      </c>
      <c r="O58" s="17">
        <f t="shared" si="30"/>
        <v>655.5</v>
      </c>
      <c r="P58" s="17">
        <f t="shared" si="31"/>
        <v>1732.8</v>
      </c>
      <c r="Q58" s="17">
        <f t="shared" si="32"/>
        <v>4041.3</v>
      </c>
      <c r="R58" s="17"/>
      <c r="S58" s="17">
        <f t="shared" si="33"/>
        <v>12112.5</v>
      </c>
      <c r="T58" s="17"/>
      <c r="U58" s="17">
        <f t="shared" si="34"/>
        <v>6290.84</v>
      </c>
      <c r="V58" s="17">
        <f t="shared" si="35"/>
        <v>8743.7999999999993</v>
      </c>
      <c r="W58" s="18">
        <f t="shared" si="36"/>
        <v>50709.16</v>
      </c>
      <c r="X58" s="35"/>
    </row>
    <row r="59" spans="2:24" x14ac:dyDescent="0.2">
      <c r="B59" s="34">
        <f t="shared" si="9"/>
        <v>38</v>
      </c>
      <c r="C59" s="13" t="s">
        <v>67</v>
      </c>
      <c r="D59" s="21" t="s">
        <v>88</v>
      </c>
      <c r="E59" s="21" t="s">
        <v>39</v>
      </c>
      <c r="F59" s="15" t="s">
        <v>29</v>
      </c>
      <c r="G59" s="15" t="s">
        <v>31</v>
      </c>
      <c r="H59" s="16">
        <v>45536</v>
      </c>
      <c r="I59" s="16">
        <v>45657</v>
      </c>
      <c r="J59" s="17">
        <v>120000</v>
      </c>
      <c r="K59" s="17">
        <v>16809.87</v>
      </c>
      <c r="L59" s="17">
        <v>0</v>
      </c>
      <c r="M59" s="17">
        <f t="shared" si="28"/>
        <v>3444</v>
      </c>
      <c r="N59" s="17">
        <f t="shared" si="29"/>
        <v>8520</v>
      </c>
      <c r="O59" s="17">
        <f t="shared" si="30"/>
        <v>1380</v>
      </c>
      <c r="P59" s="17">
        <f t="shared" si="31"/>
        <v>3648</v>
      </c>
      <c r="Q59" s="17">
        <f t="shared" si="32"/>
        <v>8508</v>
      </c>
      <c r="R59" s="17"/>
      <c r="S59" s="17">
        <f t="shared" si="33"/>
        <v>25500</v>
      </c>
      <c r="T59" s="17"/>
      <c r="U59" s="17">
        <f t="shared" si="34"/>
        <v>23901.87</v>
      </c>
      <c r="V59" s="17">
        <f t="shared" si="35"/>
        <v>18408</v>
      </c>
      <c r="W59" s="18">
        <f t="shared" si="36"/>
        <v>96098.13</v>
      </c>
      <c r="X59" s="35"/>
    </row>
    <row r="60" spans="2:24" x14ac:dyDescent="0.2">
      <c r="B60" s="34">
        <f t="shared" si="9"/>
        <v>39</v>
      </c>
      <c r="C60" s="13" t="s">
        <v>67</v>
      </c>
      <c r="D60" s="14" t="s">
        <v>89</v>
      </c>
      <c r="E60" s="14" t="s">
        <v>39</v>
      </c>
      <c r="F60" s="15" t="s">
        <v>29</v>
      </c>
      <c r="G60" s="15" t="s">
        <v>30</v>
      </c>
      <c r="H60" s="16">
        <v>45536</v>
      </c>
      <c r="I60" s="16">
        <v>45657</v>
      </c>
      <c r="J60" s="17">
        <v>120000</v>
      </c>
      <c r="K60" s="17">
        <v>16809.87</v>
      </c>
      <c r="L60" s="17">
        <v>0</v>
      </c>
      <c r="M60" s="17">
        <f t="shared" si="28"/>
        <v>3444</v>
      </c>
      <c r="N60" s="17">
        <f t="shared" si="29"/>
        <v>8520</v>
      </c>
      <c r="O60" s="17">
        <f t="shared" si="30"/>
        <v>1380</v>
      </c>
      <c r="P60" s="17">
        <f t="shared" si="31"/>
        <v>3648</v>
      </c>
      <c r="Q60" s="17">
        <f t="shared" si="32"/>
        <v>8508</v>
      </c>
      <c r="R60" s="17"/>
      <c r="S60" s="17">
        <f t="shared" si="33"/>
        <v>25500</v>
      </c>
      <c r="T60" s="17"/>
      <c r="U60" s="17">
        <f t="shared" si="34"/>
        <v>23901.87</v>
      </c>
      <c r="V60" s="17">
        <f t="shared" si="35"/>
        <v>18408</v>
      </c>
      <c r="W60" s="18">
        <f t="shared" si="36"/>
        <v>96098.13</v>
      </c>
      <c r="X60" s="35"/>
    </row>
    <row r="61" spans="2:24" x14ac:dyDescent="0.2">
      <c r="B61" s="34">
        <f t="shared" si="9"/>
        <v>40</v>
      </c>
      <c r="C61" s="13" t="s">
        <v>67</v>
      </c>
      <c r="D61" s="14" t="s">
        <v>90</v>
      </c>
      <c r="E61" s="14" t="s">
        <v>39</v>
      </c>
      <c r="F61" s="15" t="s">
        <v>29</v>
      </c>
      <c r="G61" s="15" t="s">
        <v>31</v>
      </c>
      <c r="H61" s="16">
        <v>45536</v>
      </c>
      <c r="I61" s="16">
        <v>45657</v>
      </c>
      <c r="J61" s="17">
        <v>39000</v>
      </c>
      <c r="K61" s="17">
        <v>301.52</v>
      </c>
      <c r="L61" s="17">
        <v>0</v>
      </c>
      <c r="M61" s="17">
        <f t="shared" si="28"/>
        <v>1119.3</v>
      </c>
      <c r="N61" s="17">
        <f t="shared" si="29"/>
        <v>2768.9999999999995</v>
      </c>
      <c r="O61" s="17">
        <f t="shared" si="30"/>
        <v>448.5</v>
      </c>
      <c r="P61" s="17">
        <f t="shared" si="31"/>
        <v>1185.5999999999999</v>
      </c>
      <c r="Q61" s="17">
        <f t="shared" si="32"/>
        <v>2765.1000000000004</v>
      </c>
      <c r="R61" s="17"/>
      <c r="S61" s="17">
        <f t="shared" si="33"/>
        <v>8287.5</v>
      </c>
      <c r="T61" s="17"/>
      <c r="U61" s="17">
        <f t="shared" si="34"/>
        <v>2606.4199999999996</v>
      </c>
      <c r="V61" s="17">
        <f t="shared" si="35"/>
        <v>5982.6</v>
      </c>
      <c r="W61" s="18">
        <f t="shared" si="36"/>
        <v>36393.58</v>
      </c>
      <c r="X61" s="35"/>
    </row>
    <row r="62" spans="2:24" x14ac:dyDescent="0.2">
      <c r="B62" s="34">
        <f t="shared" si="9"/>
        <v>41</v>
      </c>
      <c r="C62" s="13" t="s">
        <v>67</v>
      </c>
      <c r="D62" s="14" t="s">
        <v>91</v>
      </c>
      <c r="E62" s="14" t="s">
        <v>39</v>
      </c>
      <c r="F62" s="15" t="s">
        <v>29</v>
      </c>
      <c r="G62" s="15" t="s">
        <v>30</v>
      </c>
      <c r="H62" s="16">
        <v>45536</v>
      </c>
      <c r="I62" s="16">
        <v>45657</v>
      </c>
      <c r="J62" s="17">
        <v>120000</v>
      </c>
      <c r="K62" s="17">
        <v>16809.87</v>
      </c>
      <c r="L62" s="17"/>
      <c r="M62" s="17">
        <f t="shared" si="28"/>
        <v>3444</v>
      </c>
      <c r="N62" s="17">
        <f t="shared" si="29"/>
        <v>8520</v>
      </c>
      <c r="O62" s="17">
        <f t="shared" si="30"/>
        <v>1380</v>
      </c>
      <c r="P62" s="17">
        <f t="shared" si="31"/>
        <v>3648</v>
      </c>
      <c r="Q62" s="17">
        <f t="shared" si="32"/>
        <v>8508</v>
      </c>
      <c r="R62" s="17"/>
      <c r="S62" s="17">
        <f t="shared" si="33"/>
        <v>25500</v>
      </c>
      <c r="T62" s="17"/>
      <c r="U62" s="17">
        <f t="shared" si="34"/>
        <v>23901.87</v>
      </c>
      <c r="V62" s="17">
        <f t="shared" si="35"/>
        <v>18408</v>
      </c>
      <c r="W62" s="18">
        <f t="shared" si="36"/>
        <v>96098.13</v>
      </c>
      <c r="X62" s="35"/>
    </row>
    <row r="63" spans="2:24" x14ac:dyDescent="0.2">
      <c r="B63" s="34">
        <f t="shared" si="9"/>
        <v>42</v>
      </c>
      <c r="C63" s="13" t="s">
        <v>67</v>
      </c>
      <c r="D63" s="14" t="s">
        <v>93</v>
      </c>
      <c r="E63" s="14" t="s">
        <v>39</v>
      </c>
      <c r="F63" s="15" t="s">
        <v>29</v>
      </c>
      <c r="G63" s="15" t="s">
        <v>31</v>
      </c>
      <c r="H63" s="16">
        <v>45536</v>
      </c>
      <c r="I63" s="16">
        <v>45657</v>
      </c>
      <c r="J63" s="17">
        <v>120000</v>
      </c>
      <c r="K63" s="17">
        <v>16809.87</v>
      </c>
      <c r="L63" s="17">
        <v>0</v>
      </c>
      <c r="M63" s="17">
        <f t="shared" si="28"/>
        <v>3444</v>
      </c>
      <c r="N63" s="17">
        <f t="shared" si="29"/>
        <v>8520</v>
      </c>
      <c r="O63" s="17">
        <f t="shared" si="30"/>
        <v>1380</v>
      </c>
      <c r="P63" s="17">
        <f t="shared" si="31"/>
        <v>3648</v>
      </c>
      <c r="Q63" s="17">
        <f t="shared" si="32"/>
        <v>8508</v>
      </c>
      <c r="R63" s="17"/>
      <c r="S63" s="17">
        <f t="shared" si="33"/>
        <v>25500</v>
      </c>
      <c r="T63" s="17"/>
      <c r="U63" s="17">
        <f t="shared" si="34"/>
        <v>23901.87</v>
      </c>
      <c r="V63" s="17">
        <f t="shared" si="35"/>
        <v>18408</v>
      </c>
      <c r="W63" s="18">
        <f t="shared" si="36"/>
        <v>96098.13</v>
      </c>
      <c r="X63" s="35"/>
    </row>
    <row r="64" spans="2:24" x14ac:dyDescent="0.2">
      <c r="B64" s="34">
        <f t="shared" si="9"/>
        <v>43</v>
      </c>
      <c r="C64" s="13" t="s">
        <v>67</v>
      </c>
      <c r="D64" s="14" t="s">
        <v>94</v>
      </c>
      <c r="E64" s="14" t="s">
        <v>39</v>
      </c>
      <c r="F64" s="15" t="s">
        <v>29</v>
      </c>
      <c r="G64" s="15" t="s">
        <v>30</v>
      </c>
      <c r="H64" s="16">
        <v>45536</v>
      </c>
      <c r="I64" s="16">
        <v>45657</v>
      </c>
      <c r="J64" s="17">
        <v>130000</v>
      </c>
      <c r="K64" s="17">
        <v>19162.12</v>
      </c>
      <c r="L64" s="17">
        <v>0</v>
      </c>
      <c r="M64" s="17">
        <f t="shared" si="28"/>
        <v>3731</v>
      </c>
      <c r="N64" s="17">
        <f t="shared" si="29"/>
        <v>9230</v>
      </c>
      <c r="O64" s="17">
        <f t="shared" si="30"/>
        <v>1495</v>
      </c>
      <c r="P64" s="17">
        <f t="shared" si="31"/>
        <v>3952</v>
      </c>
      <c r="Q64" s="17">
        <f t="shared" si="32"/>
        <v>9217</v>
      </c>
      <c r="R64" s="17"/>
      <c r="S64" s="17">
        <f t="shared" si="33"/>
        <v>27625</v>
      </c>
      <c r="T64" s="17"/>
      <c r="U64" s="17">
        <f t="shared" si="34"/>
        <v>26845.119999999999</v>
      </c>
      <c r="V64" s="17">
        <f t="shared" si="35"/>
        <v>19942</v>
      </c>
      <c r="W64" s="18">
        <f t="shared" si="36"/>
        <v>103154.88</v>
      </c>
      <c r="X64" s="35"/>
    </row>
    <row r="65" spans="2:24" x14ac:dyDescent="0.2">
      <c r="B65" s="34">
        <f t="shared" si="9"/>
        <v>44</v>
      </c>
      <c r="C65" s="13" t="s">
        <v>67</v>
      </c>
      <c r="D65" s="14" t="s">
        <v>95</v>
      </c>
      <c r="E65" s="14" t="s">
        <v>39</v>
      </c>
      <c r="F65" s="15" t="s">
        <v>29</v>
      </c>
      <c r="G65" s="15" t="s">
        <v>31</v>
      </c>
      <c r="H65" s="16">
        <v>45536</v>
      </c>
      <c r="I65" s="16">
        <v>45657</v>
      </c>
      <c r="J65" s="17">
        <v>57000</v>
      </c>
      <c r="K65" s="17">
        <v>2922.14</v>
      </c>
      <c r="L65" s="17"/>
      <c r="M65" s="17">
        <f t="shared" si="28"/>
        <v>1635.9</v>
      </c>
      <c r="N65" s="17">
        <f t="shared" si="29"/>
        <v>4046.9999999999995</v>
      </c>
      <c r="O65" s="17">
        <f t="shared" si="30"/>
        <v>655.5</v>
      </c>
      <c r="P65" s="17">
        <f t="shared" si="31"/>
        <v>1732.8</v>
      </c>
      <c r="Q65" s="17">
        <f t="shared" si="32"/>
        <v>4041.3</v>
      </c>
      <c r="R65" s="17"/>
      <c r="S65" s="17">
        <f t="shared" si="33"/>
        <v>12112.5</v>
      </c>
      <c r="T65" s="17"/>
      <c r="U65" s="17">
        <f t="shared" si="34"/>
        <v>6290.84</v>
      </c>
      <c r="V65" s="17">
        <f t="shared" si="35"/>
        <v>8743.7999999999993</v>
      </c>
      <c r="W65" s="18">
        <f t="shared" si="36"/>
        <v>50709.16</v>
      </c>
      <c r="X65" s="35"/>
    </row>
    <row r="66" spans="2:24" x14ac:dyDescent="0.2">
      <c r="B66" s="34">
        <f t="shared" si="9"/>
        <v>45</v>
      </c>
      <c r="C66" s="13" t="s">
        <v>67</v>
      </c>
      <c r="D66" s="14" t="s">
        <v>96</v>
      </c>
      <c r="E66" s="14" t="s">
        <v>39</v>
      </c>
      <c r="F66" s="15" t="s">
        <v>29</v>
      </c>
      <c r="G66" s="15" t="s">
        <v>31</v>
      </c>
      <c r="H66" s="16">
        <v>45536</v>
      </c>
      <c r="I66" s="16">
        <v>45657</v>
      </c>
      <c r="J66" s="17">
        <v>120000</v>
      </c>
      <c r="K66" s="17">
        <v>16809.87</v>
      </c>
      <c r="L66" s="17">
        <v>0</v>
      </c>
      <c r="M66" s="17">
        <f t="shared" si="28"/>
        <v>3444</v>
      </c>
      <c r="N66" s="17">
        <f t="shared" si="29"/>
        <v>8520</v>
      </c>
      <c r="O66" s="17">
        <f t="shared" si="30"/>
        <v>1380</v>
      </c>
      <c r="P66" s="17">
        <f t="shared" si="31"/>
        <v>3648</v>
      </c>
      <c r="Q66" s="17">
        <f t="shared" si="32"/>
        <v>8508</v>
      </c>
      <c r="R66" s="17"/>
      <c r="S66" s="17">
        <f t="shared" si="33"/>
        <v>25500</v>
      </c>
      <c r="T66" s="17"/>
      <c r="U66" s="17">
        <f t="shared" si="34"/>
        <v>23901.87</v>
      </c>
      <c r="V66" s="17">
        <f t="shared" si="35"/>
        <v>18408</v>
      </c>
      <c r="W66" s="18">
        <f t="shared" si="36"/>
        <v>96098.13</v>
      </c>
      <c r="X66" s="35"/>
    </row>
    <row r="67" spans="2:24" x14ac:dyDescent="0.2">
      <c r="B67" s="34">
        <f t="shared" si="9"/>
        <v>46</v>
      </c>
      <c r="C67" s="13" t="s">
        <v>67</v>
      </c>
      <c r="D67" s="14" t="s">
        <v>97</v>
      </c>
      <c r="E67" s="14" t="s">
        <v>39</v>
      </c>
      <c r="F67" s="15" t="s">
        <v>29</v>
      </c>
      <c r="G67" s="15" t="s">
        <v>30</v>
      </c>
      <c r="H67" s="16">
        <v>45536</v>
      </c>
      <c r="I67" s="16">
        <v>45657</v>
      </c>
      <c r="J67" s="17">
        <v>120000</v>
      </c>
      <c r="K67" s="17">
        <v>16809.87</v>
      </c>
      <c r="L67" s="17">
        <v>0</v>
      </c>
      <c r="M67" s="17">
        <f t="shared" si="28"/>
        <v>3444</v>
      </c>
      <c r="N67" s="17">
        <f t="shared" si="29"/>
        <v>8520</v>
      </c>
      <c r="O67" s="17">
        <f t="shared" si="30"/>
        <v>1380</v>
      </c>
      <c r="P67" s="17">
        <f t="shared" si="31"/>
        <v>3648</v>
      </c>
      <c r="Q67" s="17">
        <f t="shared" si="32"/>
        <v>8508</v>
      </c>
      <c r="R67" s="17"/>
      <c r="S67" s="17">
        <f t="shared" si="33"/>
        <v>25500</v>
      </c>
      <c r="T67" s="17"/>
      <c r="U67" s="17">
        <f t="shared" si="34"/>
        <v>23901.87</v>
      </c>
      <c r="V67" s="17">
        <f t="shared" si="35"/>
        <v>18408</v>
      </c>
      <c r="W67" s="18">
        <f t="shared" si="36"/>
        <v>96098.13</v>
      </c>
      <c r="X67" s="35"/>
    </row>
    <row r="68" spans="2:24" x14ac:dyDescent="0.2">
      <c r="B68" s="34">
        <f t="shared" si="9"/>
        <v>47</v>
      </c>
      <c r="C68" s="13" t="s">
        <v>67</v>
      </c>
      <c r="D68" s="14" t="s">
        <v>98</v>
      </c>
      <c r="E68" s="14" t="s">
        <v>39</v>
      </c>
      <c r="F68" s="15" t="s">
        <v>29</v>
      </c>
      <c r="G68" s="15" t="s">
        <v>30</v>
      </c>
      <c r="H68" s="16">
        <v>45536</v>
      </c>
      <c r="I68" s="16">
        <v>45657</v>
      </c>
      <c r="J68" s="17">
        <v>120000</v>
      </c>
      <c r="K68" s="17">
        <v>16809.87</v>
      </c>
      <c r="L68" s="17">
        <v>0</v>
      </c>
      <c r="M68" s="17">
        <f t="shared" si="28"/>
        <v>3444</v>
      </c>
      <c r="N68" s="17">
        <f t="shared" si="29"/>
        <v>8520</v>
      </c>
      <c r="O68" s="17">
        <f t="shared" si="30"/>
        <v>1380</v>
      </c>
      <c r="P68" s="17">
        <f t="shared" si="31"/>
        <v>3648</v>
      </c>
      <c r="Q68" s="17">
        <f t="shared" si="32"/>
        <v>8508</v>
      </c>
      <c r="R68" s="17"/>
      <c r="S68" s="17">
        <f t="shared" si="33"/>
        <v>25500</v>
      </c>
      <c r="T68" s="17"/>
      <c r="U68" s="17">
        <f t="shared" si="34"/>
        <v>23901.87</v>
      </c>
      <c r="V68" s="17">
        <f t="shared" si="35"/>
        <v>18408</v>
      </c>
      <c r="W68" s="18">
        <f t="shared" si="36"/>
        <v>96098.13</v>
      </c>
      <c r="X68" s="35"/>
    </row>
    <row r="69" spans="2:24" x14ac:dyDescent="0.2">
      <c r="B69" s="34">
        <f t="shared" si="9"/>
        <v>48</v>
      </c>
      <c r="C69" s="13" t="s">
        <v>67</v>
      </c>
      <c r="D69" s="14" t="s">
        <v>50</v>
      </c>
      <c r="E69" s="14" t="s">
        <v>39</v>
      </c>
      <c r="F69" s="15" t="s">
        <v>29</v>
      </c>
      <c r="G69" s="15" t="s">
        <v>31</v>
      </c>
      <c r="H69" s="16">
        <v>45536</v>
      </c>
      <c r="I69" s="16">
        <v>45657</v>
      </c>
      <c r="J69" s="17">
        <v>28800</v>
      </c>
      <c r="K69" s="17">
        <v>0</v>
      </c>
      <c r="L69" s="17">
        <v>0</v>
      </c>
      <c r="M69" s="17">
        <f t="shared" si="28"/>
        <v>826.56</v>
      </c>
      <c r="N69" s="17">
        <f t="shared" si="29"/>
        <v>2044.7999999999997</v>
      </c>
      <c r="O69" s="17">
        <f t="shared" si="30"/>
        <v>331.2</v>
      </c>
      <c r="P69" s="17">
        <f t="shared" si="31"/>
        <v>875.52</v>
      </c>
      <c r="Q69" s="17">
        <f t="shared" si="32"/>
        <v>2041.92</v>
      </c>
      <c r="R69" s="17"/>
      <c r="S69" s="17">
        <f t="shared" si="33"/>
        <v>6120</v>
      </c>
      <c r="T69" s="17"/>
      <c r="U69" s="17">
        <f t="shared" si="34"/>
        <v>1702.08</v>
      </c>
      <c r="V69" s="17">
        <f t="shared" si="35"/>
        <v>4417.92</v>
      </c>
      <c r="W69" s="18">
        <f t="shared" si="36"/>
        <v>27097.919999999998</v>
      </c>
      <c r="X69" s="35"/>
    </row>
    <row r="70" spans="2:24" x14ac:dyDescent="0.2">
      <c r="B70" s="34">
        <f t="shared" si="9"/>
        <v>49</v>
      </c>
      <c r="C70" s="13" t="s">
        <v>67</v>
      </c>
      <c r="D70" s="14" t="s">
        <v>107</v>
      </c>
      <c r="E70" s="14" t="s">
        <v>39</v>
      </c>
      <c r="F70" s="15" t="s">
        <v>29</v>
      </c>
      <c r="G70" s="15" t="s">
        <v>31</v>
      </c>
      <c r="H70" s="16">
        <v>45536</v>
      </c>
      <c r="I70" s="16">
        <v>45657</v>
      </c>
      <c r="J70" s="17">
        <v>18000</v>
      </c>
      <c r="K70" s="17">
        <v>0</v>
      </c>
      <c r="L70" s="17"/>
      <c r="M70" s="17">
        <f t="shared" si="28"/>
        <v>516.6</v>
      </c>
      <c r="N70" s="17">
        <f t="shared" si="29"/>
        <v>1277.9999999999998</v>
      </c>
      <c r="O70" s="17">
        <f t="shared" si="30"/>
        <v>207</v>
      </c>
      <c r="P70" s="17">
        <f t="shared" si="31"/>
        <v>547.20000000000005</v>
      </c>
      <c r="Q70" s="17">
        <f t="shared" si="32"/>
        <v>1276.2</v>
      </c>
      <c r="R70" s="17"/>
      <c r="S70" s="17">
        <f t="shared" si="33"/>
        <v>3825</v>
      </c>
      <c r="T70" s="17"/>
      <c r="U70" s="17">
        <f t="shared" si="34"/>
        <v>1063.8000000000002</v>
      </c>
      <c r="V70" s="17">
        <f t="shared" si="35"/>
        <v>2761.2</v>
      </c>
      <c r="W70" s="18">
        <f t="shared" si="36"/>
        <v>16936.2</v>
      </c>
      <c r="X70" s="35"/>
    </row>
    <row r="71" spans="2:24" x14ac:dyDescent="0.2">
      <c r="B71" s="29"/>
      <c r="C71" s="28" t="s">
        <v>103</v>
      </c>
      <c r="D71" s="29"/>
      <c r="E71" s="29"/>
      <c r="F71" s="30"/>
      <c r="G71" s="30"/>
      <c r="H71" s="30"/>
      <c r="I71" s="30"/>
      <c r="J71" s="31"/>
      <c r="K71" s="31"/>
      <c r="L71" s="31"/>
      <c r="M71" s="31"/>
      <c r="N71" s="31"/>
      <c r="O71" s="32"/>
      <c r="P71" s="31"/>
      <c r="Q71" s="31"/>
      <c r="R71" s="32"/>
      <c r="S71" s="32"/>
      <c r="T71" s="32"/>
      <c r="U71" s="32"/>
      <c r="V71" s="32"/>
      <c r="W71" s="33"/>
      <c r="X71" s="35"/>
    </row>
    <row r="72" spans="2:24" x14ac:dyDescent="0.2">
      <c r="B72" s="34">
        <f>1+B70</f>
        <v>50</v>
      </c>
      <c r="C72" s="13" t="s">
        <v>69</v>
      </c>
      <c r="D72" s="14" t="s">
        <v>81</v>
      </c>
      <c r="E72" s="14" t="s">
        <v>39</v>
      </c>
      <c r="F72" s="15" t="s">
        <v>29</v>
      </c>
      <c r="G72" s="15" t="s">
        <v>30</v>
      </c>
      <c r="H72" s="16">
        <v>45536</v>
      </c>
      <c r="I72" s="16">
        <v>45657</v>
      </c>
      <c r="J72" s="17">
        <v>75600</v>
      </c>
      <c r="K72" s="17">
        <v>6422.28</v>
      </c>
      <c r="L72" s="17"/>
      <c r="M72" s="17">
        <f t="shared" ref="M72:M83" si="37">+J72*2.87%</f>
        <v>2169.7199999999998</v>
      </c>
      <c r="N72" s="17">
        <f t="shared" ref="N72:N83" si="38">J72*7.1%</f>
        <v>5367.5999999999995</v>
      </c>
      <c r="O72" s="17">
        <f t="shared" ref="O72:O83" si="39">J72*1.15%</f>
        <v>869.4</v>
      </c>
      <c r="P72" s="17">
        <f t="shared" ref="P72:P83" si="40">+J72*3.04%</f>
        <v>2298.2399999999998</v>
      </c>
      <c r="Q72" s="17">
        <f t="shared" ref="Q72:Q83" si="41">J72*7.09%</f>
        <v>5360.04</v>
      </c>
      <c r="R72" s="17"/>
      <c r="S72" s="17">
        <f t="shared" ref="S72:S83" si="42">M72+N72+O72+P72+Q72</f>
        <v>16065</v>
      </c>
      <c r="T72" s="17"/>
      <c r="U72" s="17">
        <f t="shared" ref="U72:U83" si="43">+M72+P72+R72+T72+K72+L72</f>
        <v>10890.239999999998</v>
      </c>
      <c r="V72" s="17">
        <f t="shared" ref="V72:V83" si="44">+Q72+O72+N72</f>
        <v>11597.039999999999</v>
      </c>
      <c r="W72" s="18">
        <f t="shared" ref="W72:W83" si="45">+J72-U72</f>
        <v>64709.760000000002</v>
      </c>
      <c r="X72" s="35"/>
    </row>
    <row r="73" spans="2:24" x14ac:dyDescent="0.2">
      <c r="B73" s="34">
        <f t="shared" si="9"/>
        <v>51</v>
      </c>
      <c r="C73" s="13" t="s">
        <v>69</v>
      </c>
      <c r="D73" s="14" t="s">
        <v>46</v>
      </c>
      <c r="E73" s="14" t="s">
        <v>39</v>
      </c>
      <c r="F73" s="15" t="s">
        <v>29</v>
      </c>
      <c r="G73" s="15" t="s">
        <v>30</v>
      </c>
      <c r="H73" s="16">
        <v>45536</v>
      </c>
      <c r="I73" s="16">
        <v>45657</v>
      </c>
      <c r="J73" s="17">
        <v>120000</v>
      </c>
      <c r="K73" s="17">
        <v>16809.87</v>
      </c>
      <c r="L73" s="17">
        <v>0</v>
      </c>
      <c r="M73" s="17">
        <f t="shared" si="37"/>
        <v>3444</v>
      </c>
      <c r="N73" s="17">
        <f t="shared" si="38"/>
        <v>8520</v>
      </c>
      <c r="O73" s="17">
        <f t="shared" si="39"/>
        <v>1380</v>
      </c>
      <c r="P73" s="17">
        <f t="shared" si="40"/>
        <v>3648</v>
      </c>
      <c r="Q73" s="17">
        <f t="shared" si="41"/>
        <v>8508</v>
      </c>
      <c r="R73" s="17">
        <v>0</v>
      </c>
      <c r="S73" s="17">
        <f t="shared" si="42"/>
        <v>25500</v>
      </c>
      <c r="T73" s="17">
        <v>0</v>
      </c>
      <c r="U73" s="17">
        <f t="shared" si="43"/>
        <v>23901.87</v>
      </c>
      <c r="V73" s="17">
        <f t="shared" si="44"/>
        <v>18408</v>
      </c>
      <c r="W73" s="18">
        <f t="shared" si="45"/>
        <v>96098.13</v>
      </c>
      <c r="X73" s="35"/>
    </row>
    <row r="74" spans="2:24" x14ac:dyDescent="0.2">
      <c r="B74" s="34">
        <f t="shared" si="9"/>
        <v>52</v>
      </c>
      <c r="C74" s="13" t="s">
        <v>69</v>
      </c>
      <c r="D74" s="14" t="s">
        <v>56</v>
      </c>
      <c r="E74" s="14" t="s">
        <v>39</v>
      </c>
      <c r="F74" s="15" t="s">
        <v>29</v>
      </c>
      <c r="G74" s="15" t="s">
        <v>30</v>
      </c>
      <c r="H74" s="16">
        <v>45536</v>
      </c>
      <c r="I74" s="16">
        <v>45657</v>
      </c>
      <c r="J74" s="17">
        <v>78000</v>
      </c>
      <c r="K74" s="17">
        <v>6930.42</v>
      </c>
      <c r="L74" s="17">
        <v>0</v>
      </c>
      <c r="M74" s="17">
        <f t="shared" si="37"/>
        <v>2238.6</v>
      </c>
      <c r="N74" s="17">
        <f t="shared" si="38"/>
        <v>5537.9999999999991</v>
      </c>
      <c r="O74" s="17">
        <f t="shared" si="39"/>
        <v>897</v>
      </c>
      <c r="P74" s="17">
        <f t="shared" si="40"/>
        <v>2371.1999999999998</v>
      </c>
      <c r="Q74" s="17">
        <f t="shared" si="41"/>
        <v>5530.2000000000007</v>
      </c>
      <c r="R74" s="17">
        <v>0</v>
      </c>
      <c r="S74" s="17">
        <f t="shared" si="42"/>
        <v>16575</v>
      </c>
      <c r="T74" s="17">
        <v>0</v>
      </c>
      <c r="U74" s="17">
        <f t="shared" si="43"/>
        <v>11540.22</v>
      </c>
      <c r="V74" s="17">
        <f t="shared" si="44"/>
        <v>11965.2</v>
      </c>
      <c r="W74" s="18">
        <f t="shared" si="45"/>
        <v>66459.78</v>
      </c>
      <c r="X74" s="35"/>
    </row>
    <row r="75" spans="2:24" x14ac:dyDescent="0.2">
      <c r="B75" s="34">
        <f t="shared" si="9"/>
        <v>53</v>
      </c>
      <c r="C75" s="13" t="s">
        <v>69</v>
      </c>
      <c r="D75" s="14" t="s">
        <v>53</v>
      </c>
      <c r="E75" s="14" t="s">
        <v>39</v>
      </c>
      <c r="F75" s="15" t="s">
        <v>29</v>
      </c>
      <c r="G75" s="15" t="s">
        <v>30</v>
      </c>
      <c r="H75" s="16">
        <v>45536</v>
      </c>
      <c r="I75" s="16">
        <v>45657</v>
      </c>
      <c r="J75" s="17">
        <v>120000</v>
      </c>
      <c r="K75" s="17">
        <v>16809.87</v>
      </c>
      <c r="L75" s="17">
        <v>0</v>
      </c>
      <c r="M75" s="17">
        <f t="shared" si="37"/>
        <v>3444</v>
      </c>
      <c r="N75" s="17">
        <f t="shared" si="38"/>
        <v>8520</v>
      </c>
      <c r="O75" s="17">
        <f t="shared" si="39"/>
        <v>1380</v>
      </c>
      <c r="P75" s="17">
        <f t="shared" si="40"/>
        <v>3648</v>
      </c>
      <c r="Q75" s="17">
        <f t="shared" si="41"/>
        <v>8508</v>
      </c>
      <c r="R75" s="17">
        <v>0</v>
      </c>
      <c r="S75" s="17">
        <f t="shared" si="42"/>
        <v>25500</v>
      </c>
      <c r="T75" s="17">
        <v>0</v>
      </c>
      <c r="U75" s="17">
        <f t="shared" si="43"/>
        <v>23901.87</v>
      </c>
      <c r="V75" s="17">
        <f t="shared" si="44"/>
        <v>18408</v>
      </c>
      <c r="W75" s="18">
        <f t="shared" si="45"/>
        <v>96098.13</v>
      </c>
      <c r="X75" s="35"/>
    </row>
    <row r="76" spans="2:24" x14ac:dyDescent="0.2">
      <c r="B76" s="34">
        <f t="shared" si="9"/>
        <v>54</v>
      </c>
      <c r="C76" s="13" t="s">
        <v>69</v>
      </c>
      <c r="D76" s="14" t="s">
        <v>40</v>
      </c>
      <c r="E76" s="14" t="s">
        <v>39</v>
      </c>
      <c r="F76" s="15" t="s">
        <v>29</v>
      </c>
      <c r="G76" s="15" t="s">
        <v>31</v>
      </c>
      <c r="H76" s="16">
        <v>45536</v>
      </c>
      <c r="I76" s="16">
        <v>45657</v>
      </c>
      <c r="J76" s="17">
        <v>130000</v>
      </c>
      <c r="K76" s="17">
        <v>19162.12</v>
      </c>
      <c r="L76" s="17">
        <v>0</v>
      </c>
      <c r="M76" s="17">
        <f t="shared" si="37"/>
        <v>3731</v>
      </c>
      <c r="N76" s="17">
        <f t="shared" si="38"/>
        <v>9230</v>
      </c>
      <c r="O76" s="17">
        <f t="shared" si="39"/>
        <v>1495</v>
      </c>
      <c r="P76" s="17">
        <f t="shared" si="40"/>
        <v>3952</v>
      </c>
      <c r="Q76" s="17">
        <f t="shared" si="41"/>
        <v>9217</v>
      </c>
      <c r="R76" s="17">
        <v>0</v>
      </c>
      <c r="S76" s="17">
        <f t="shared" si="42"/>
        <v>27625</v>
      </c>
      <c r="T76" s="17">
        <v>0</v>
      </c>
      <c r="U76" s="17">
        <f t="shared" si="43"/>
        <v>26845.119999999999</v>
      </c>
      <c r="V76" s="17">
        <f t="shared" si="44"/>
        <v>19942</v>
      </c>
      <c r="W76" s="18">
        <f t="shared" si="45"/>
        <v>103154.88</v>
      </c>
      <c r="X76" s="35"/>
    </row>
    <row r="77" spans="2:24" x14ac:dyDescent="0.2">
      <c r="B77" s="34">
        <f t="shared" si="9"/>
        <v>55</v>
      </c>
      <c r="C77" s="13" t="s">
        <v>69</v>
      </c>
      <c r="D77" s="14" t="s">
        <v>83</v>
      </c>
      <c r="E77" s="14" t="s">
        <v>39</v>
      </c>
      <c r="F77" s="15" t="s">
        <v>29</v>
      </c>
      <c r="G77" s="15" t="s">
        <v>31</v>
      </c>
      <c r="H77" s="16">
        <v>45536</v>
      </c>
      <c r="I77" s="16">
        <v>45657</v>
      </c>
      <c r="J77" s="17">
        <v>45000</v>
      </c>
      <c r="K77" s="17">
        <v>1148.33</v>
      </c>
      <c r="L77" s="17"/>
      <c r="M77" s="17">
        <f t="shared" si="37"/>
        <v>1291.5</v>
      </c>
      <c r="N77" s="17">
        <f t="shared" si="38"/>
        <v>3194.9999999999995</v>
      </c>
      <c r="O77" s="17">
        <f t="shared" si="39"/>
        <v>517.5</v>
      </c>
      <c r="P77" s="17">
        <f t="shared" si="40"/>
        <v>1368</v>
      </c>
      <c r="Q77" s="17">
        <f t="shared" si="41"/>
        <v>3190.5</v>
      </c>
      <c r="R77" s="17"/>
      <c r="S77" s="17">
        <f t="shared" si="42"/>
        <v>9562.5</v>
      </c>
      <c r="T77" s="17"/>
      <c r="U77" s="17">
        <f t="shared" si="43"/>
        <v>3807.83</v>
      </c>
      <c r="V77" s="17">
        <f t="shared" si="44"/>
        <v>6903</v>
      </c>
      <c r="W77" s="18">
        <f t="shared" si="45"/>
        <v>41192.17</v>
      </c>
      <c r="X77" s="35"/>
    </row>
    <row r="78" spans="2:24" x14ac:dyDescent="0.2">
      <c r="B78" s="34">
        <f t="shared" si="9"/>
        <v>56</v>
      </c>
      <c r="C78" s="13" t="s">
        <v>69</v>
      </c>
      <c r="D78" s="14" t="s">
        <v>38</v>
      </c>
      <c r="E78" s="14" t="s">
        <v>39</v>
      </c>
      <c r="F78" s="15" t="s">
        <v>29</v>
      </c>
      <c r="G78" s="15" t="s">
        <v>30</v>
      </c>
      <c r="H78" s="16">
        <v>45536</v>
      </c>
      <c r="I78" s="16">
        <v>45657</v>
      </c>
      <c r="J78" s="17">
        <v>120000</v>
      </c>
      <c r="K78" s="17">
        <v>16809.87</v>
      </c>
      <c r="L78" s="17">
        <v>0</v>
      </c>
      <c r="M78" s="17">
        <f t="shared" si="37"/>
        <v>3444</v>
      </c>
      <c r="N78" s="17">
        <f t="shared" si="38"/>
        <v>8520</v>
      </c>
      <c r="O78" s="17">
        <f t="shared" si="39"/>
        <v>1380</v>
      </c>
      <c r="P78" s="17">
        <f t="shared" si="40"/>
        <v>3648</v>
      </c>
      <c r="Q78" s="17">
        <f t="shared" si="41"/>
        <v>8508</v>
      </c>
      <c r="R78" s="17">
        <v>0</v>
      </c>
      <c r="S78" s="17">
        <f t="shared" si="42"/>
        <v>25500</v>
      </c>
      <c r="T78" s="17">
        <v>0</v>
      </c>
      <c r="U78" s="17">
        <f t="shared" si="43"/>
        <v>23901.87</v>
      </c>
      <c r="V78" s="17">
        <f t="shared" si="44"/>
        <v>18408</v>
      </c>
      <c r="W78" s="18">
        <f t="shared" si="45"/>
        <v>96098.13</v>
      </c>
      <c r="X78" s="35"/>
    </row>
    <row r="79" spans="2:24" x14ac:dyDescent="0.2">
      <c r="B79" s="34">
        <f t="shared" si="9"/>
        <v>57</v>
      </c>
      <c r="C79" s="13" t="s">
        <v>69</v>
      </c>
      <c r="D79" s="14" t="s">
        <v>54</v>
      </c>
      <c r="E79" s="14" t="s">
        <v>39</v>
      </c>
      <c r="F79" s="15" t="s">
        <v>29</v>
      </c>
      <c r="G79" s="15" t="s">
        <v>30</v>
      </c>
      <c r="H79" s="16">
        <v>45536</v>
      </c>
      <c r="I79" s="16">
        <v>45657</v>
      </c>
      <c r="J79" s="17">
        <v>120000</v>
      </c>
      <c r="K79" s="17">
        <v>16809.87</v>
      </c>
      <c r="L79" s="17">
        <v>0</v>
      </c>
      <c r="M79" s="17">
        <f t="shared" si="37"/>
        <v>3444</v>
      </c>
      <c r="N79" s="17">
        <f t="shared" si="38"/>
        <v>8520</v>
      </c>
      <c r="O79" s="17">
        <f t="shared" si="39"/>
        <v>1380</v>
      </c>
      <c r="P79" s="17">
        <f t="shared" si="40"/>
        <v>3648</v>
      </c>
      <c r="Q79" s="17">
        <f t="shared" si="41"/>
        <v>8508</v>
      </c>
      <c r="R79" s="17">
        <v>0</v>
      </c>
      <c r="S79" s="17">
        <f t="shared" si="42"/>
        <v>25500</v>
      </c>
      <c r="T79" s="17">
        <v>0</v>
      </c>
      <c r="U79" s="17">
        <f t="shared" si="43"/>
        <v>23901.87</v>
      </c>
      <c r="V79" s="17">
        <f t="shared" si="44"/>
        <v>18408</v>
      </c>
      <c r="W79" s="18">
        <f t="shared" si="45"/>
        <v>96098.13</v>
      </c>
      <c r="X79" s="35"/>
    </row>
    <row r="80" spans="2:24" x14ac:dyDescent="0.2">
      <c r="B80" s="34">
        <f t="shared" si="9"/>
        <v>58</v>
      </c>
      <c r="C80" s="13" t="s">
        <v>69</v>
      </c>
      <c r="D80" s="14" t="s">
        <v>41</v>
      </c>
      <c r="E80" s="14" t="s">
        <v>39</v>
      </c>
      <c r="F80" s="15" t="s">
        <v>29</v>
      </c>
      <c r="G80" s="15" t="s">
        <v>30</v>
      </c>
      <c r="H80" s="16">
        <v>45536</v>
      </c>
      <c r="I80" s="16">
        <v>45657</v>
      </c>
      <c r="J80" s="17">
        <v>60000</v>
      </c>
      <c r="K80" s="17">
        <v>3486.68</v>
      </c>
      <c r="L80" s="17">
        <v>0</v>
      </c>
      <c r="M80" s="17">
        <f t="shared" si="37"/>
        <v>1722</v>
      </c>
      <c r="N80" s="17">
        <f t="shared" si="38"/>
        <v>4260</v>
      </c>
      <c r="O80" s="17">
        <f t="shared" si="39"/>
        <v>690</v>
      </c>
      <c r="P80" s="17">
        <f t="shared" si="40"/>
        <v>1824</v>
      </c>
      <c r="Q80" s="17">
        <f t="shared" si="41"/>
        <v>4254</v>
      </c>
      <c r="R80" s="17">
        <v>0</v>
      </c>
      <c r="S80" s="17">
        <f t="shared" si="42"/>
        <v>12750</v>
      </c>
      <c r="T80" s="17">
        <v>0</v>
      </c>
      <c r="U80" s="17">
        <f t="shared" si="43"/>
        <v>7032.68</v>
      </c>
      <c r="V80" s="17">
        <f t="shared" si="44"/>
        <v>9204</v>
      </c>
      <c r="W80" s="18">
        <f t="shared" si="45"/>
        <v>52967.32</v>
      </c>
      <c r="X80" s="35"/>
    </row>
    <row r="81" spans="2:24" x14ac:dyDescent="0.2">
      <c r="B81" s="34">
        <f t="shared" si="9"/>
        <v>59</v>
      </c>
      <c r="C81" s="13" t="s">
        <v>69</v>
      </c>
      <c r="D81" s="14" t="s">
        <v>45</v>
      </c>
      <c r="E81" s="14" t="s">
        <v>39</v>
      </c>
      <c r="F81" s="15" t="s">
        <v>29</v>
      </c>
      <c r="G81" s="15" t="s">
        <v>30</v>
      </c>
      <c r="H81" s="16">
        <v>45536</v>
      </c>
      <c r="I81" s="16">
        <v>45657</v>
      </c>
      <c r="J81" s="17">
        <v>120000</v>
      </c>
      <c r="K81" s="17">
        <v>16809.87</v>
      </c>
      <c r="L81" s="17">
        <v>0</v>
      </c>
      <c r="M81" s="17">
        <f t="shared" si="37"/>
        <v>3444</v>
      </c>
      <c r="N81" s="17">
        <f t="shared" si="38"/>
        <v>8520</v>
      </c>
      <c r="O81" s="17">
        <f t="shared" si="39"/>
        <v>1380</v>
      </c>
      <c r="P81" s="17">
        <f t="shared" si="40"/>
        <v>3648</v>
      </c>
      <c r="Q81" s="17">
        <f t="shared" si="41"/>
        <v>8508</v>
      </c>
      <c r="R81" s="17">
        <v>0</v>
      </c>
      <c r="S81" s="17">
        <f t="shared" si="42"/>
        <v>25500</v>
      </c>
      <c r="T81" s="17">
        <v>0</v>
      </c>
      <c r="U81" s="17">
        <f t="shared" si="43"/>
        <v>23901.87</v>
      </c>
      <c r="V81" s="17">
        <f t="shared" si="44"/>
        <v>18408</v>
      </c>
      <c r="W81" s="18">
        <f t="shared" si="45"/>
        <v>96098.13</v>
      </c>
      <c r="X81" s="35"/>
    </row>
    <row r="82" spans="2:24" x14ac:dyDescent="0.2">
      <c r="B82" s="34">
        <f t="shared" si="9"/>
        <v>60</v>
      </c>
      <c r="C82" s="13" t="s">
        <v>69</v>
      </c>
      <c r="D82" s="14" t="s">
        <v>42</v>
      </c>
      <c r="E82" s="14" t="s">
        <v>39</v>
      </c>
      <c r="F82" s="15" t="s">
        <v>29</v>
      </c>
      <c r="G82" s="15" t="s">
        <v>30</v>
      </c>
      <c r="H82" s="16">
        <v>45536</v>
      </c>
      <c r="I82" s="16">
        <v>45657</v>
      </c>
      <c r="J82" s="17">
        <v>120000</v>
      </c>
      <c r="K82" s="17">
        <v>16809.87</v>
      </c>
      <c r="L82" s="17">
        <v>0</v>
      </c>
      <c r="M82" s="17">
        <f t="shared" si="37"/>
        <v>3444</v>
      </c>
      <c r="N82" s="17">
        <f t="shared" si="38"/>
        <v>8520</v>
      </c>
      <c r="O82" s="17">
        <f t="shared" si="39"/>
        <v>1380</v>
      </c>
      <c r="P82" s="17">
        <f t="shared" si="40"/>
        <v>3648</v>
      </c>
      <c r="Q82" s="17">
        <f t="shared" si="41"/>
        <v>8508</v>
      </c>
      <c r="R82" s="17">
        <v>0</v>
      </c>
      <c r="S82" s="17">
        <f t="shared" si="42"/>
        <v>25500</v>
      </c>
      <c r="T82" s="17">
        <v>0</v>
      </c>
      <c r="U82" s="17">
        <f t="shared" si="43"/>
        <v>23901.87</v>
      </c>
      <c r="V82" s="17">
        <f t="shared" si="44"/>
        <v>18408</v>
      </c>
      <c r="W82" s="18">
        <f t="shared" si="45"/>
        <v>96098.13</v>
      </c>
      <c r="X82" s="35"/>
    </row>
    <row r="83" spans="2:24" x14ac:dyDescent="0.2">
      <c r="B83" s="34">
        <f t="shared" si="9"/>
        <v>61</v>
      </c>
      <c r="C83" s="13" t="s">
        <v>69</v>
      </c>
      <c r="D83" s="14" t="s">
        <v>64</v>
      </c>
      <c r="E83" s="14" t="s">
        <v>39</v>
      </c>
      <c r="F83" s="15" t="s">
        <v>29</v>
      </c>
      <c r="G83" s="15" t="s">
        <v>31</v>
      </c>
      <c r="H83" s="16">
        <v>45536</v>
      </c>
      <c r="I83" s="16">
        <v>45657</v>
      </c>
      <c r="J83" s="17">
        <v>120000</v>
      </c>
      <c r="K83" s="17">
        <v>16809.87</v>
      </c>
      <c r="L83" s="17">
        <v>0</v>
      </c>
      <c r="M83" s="17">
        <f t="shared" si="37"/>
        <v>3444</v>
      </c>
      <c r="N83" s="17">
        <f t="shared" si="38"/>
        <v>8520</v>
      </c>
      <c r="O83" s="17">
        <f t="shared" si="39"/>
        <v>1380</v>
      </c>
      <c r="P83" s="17">
        <f t="shared" si="40"/>
        <v>3648</v>
      </c>
      <c r="Q83" s="17">
        <f t="shared" si="41"/>
        <v>8508</v>
      </c>
      <c r="R83" s="17">
        <v>0</v>
      </c>
      <c r="S83" s="17">
        <f t="shared" si="42"/>
        <v>25500</v>
      </c>
      <c r="T83" s="17">
        <v>0</v>
      </c>
      <c r="U83" s="17">
        <f t="shared" si="43"/>
        <v>23901.87</v>
      </c>
      <c r="V83" s="17">
        <f t="shared" si="44"/>
        <v>18408</v>
      </c>
      <c r="W83" s="18">
        <f t="shared" si="45"/>
        <v>96098.13</v>
      </c>
      <c r="X83" s="35"/>
    </row>
    <row r="84" spans="2:24" x14ac:dyDescent="0.2">
      <c r="B84" s="29"/>
      <c r="C84" s="28" t="s">
        <v>104</v>
      </c>
      <c r="D84" s="29"/>
      <c r="E84" s="29"/>
      <c r="F84" s="30"/>
      <c r="G84" s="30"/>
      <c r="H84" s="30"/>
      <c r="I84" s="30"/>
      <c r="J84" s="31"/>
      <c r="K84" s="31"/>
      <c r="L84" s="31"/>
      <c r="M84" s="31"/>
      <c r="N84" s="31"/>
      <c r="O84" s="32"/>
      <c r="P84" s="31"/>
      <c r="Q84" s="31"/>
      <c r="R84" s="32"/>
      <c r="S84" s="32"/>
      <c r="T84" s="32"/>
      <c r="U84" s="32"/>
      <c r="V84" s="32"/>
      <c r="W84" s="33"/>
      <c r="X84" s="35"/>
    </row>
    <row r="85" spans="2:24" x14ac:dyDescent="0.2">
      <c r="B85" s="34">
        <f>1+B83</f>
        <v>62</v>
      </c>
      <c r="C85" s="13" t="s">
        <v>105</v>
      </c>
      <c r="D85" s="27" t="s">
        <v>86</v>
      </c>
      <c r="E85" s="27" t="s">
        <v>39</v>
      </c>
      <c r="F85" s="15" t="s">
        <v>29</v>
      </c>
      <c r="G85" s="15" t="s">
        <v>31</v>
      </c>
      <c r="H85" s="16">
        <v>45536</v>
      </c>
      <c r="I85" s="16">
        <v>45657</v>
      </c>
      <c r="J85" s="17">
        <v>120000</v>
      </c>
      <c r="K85" s="17">
        <v>16809.87</v>
      </c>
      <c r="L85" s="17"/>
      <c r="M85" s="17">
        <f>+J85*2.87%</f>
        <v>3444</v>
      </c>
      <c r="N85" s="17">
        <f>J85*7.1%</f>
        <v>8520</v>
      </c>
      <c r="O85" s="17">
        <f>J85*1.15%</f>
        <v>1380</v>
      </c>
      <c r="P85" s="17">
        <f>+J85*3.04%</f>
        <v>3648</v>
      </c>
      <c r="Q85" s="17">
        <f>J85*7.09%</f>
        <v>8508</v>
      </c>
      <c r="R85" s="17">
        <v>0</v>
      </c>
      <c r="S85" s="17">
        <f>M85+N85+O85+P85+Q85</f>
        <v>25500</v>
      </c>
      <c r="T85" s="17">
        <v>0</v>
      </c>
      <c r="U85" s="17">
        <f>+M85+P85+R85+T85+K85+L85</f>
        <v>23901.87</v>
      </c>
      <c r="V85" s="17">
        <f>+Q85+O85+N85</f>
        <v>18408</v>
      </c>
      <c r="W85" s="18">
        <f>+J85-U85</f>
        <v>96098.13</v>
      </c>
      <c r="X85" s="35"/>
    </row>
    <row r="86" spans="2:24" x14ac:dyDescent="0.2">
      <c r="B86" s="34">
        <f t="shared" ref="B86" si="46">1+B85</f>
        <v>63</v>
      </c>
      <c r="C86" s="13" t="s">
        <v>105</v>
      </c>
      <c r="D86" s="21" t="s">
        <v>92</v>
      </c>
      <c r="E86" s="21" t="s">
        <v>39</v>
      </c>
      <c r="F86" s="15" t="s">
        <v>29</v>
      </c>
      <c r="G86" s="15" t="s">
        <v>30</v>
      </c>
      <c r="H86" s="16">
        <v>45536</v>
      </c>
      <c r="I86" s="16">
        <v>45657</v>
      </c>
      <c r="J86" s="17">
        <v>120000</v>
      </c>
      <c r="K86" s="17">
        <v>16809.87</v>
      </c>
      <c r="L86" s="17"/>
      <c r="M86" s="17">
        <f>+J86*2.87%</f>
        <v>3444</v>
      </c>
      <c r="N86" s="17">
        <f>J86*7.1%</f>
        <v>8520</v>
      </c>
      <c r="O86" s="17">
        <f>J86*1.15%</f>
        <v>1380</v>
      </c>
      <c r="P86" s="17">
        <f>+J86*3.04%</f>
        <v>3648</v>
      </c>
      <c r="Q86" s="17">
        <f>J86*7.09%</f>
        <v>8508</v>
      </c>
      <c r="R86" s="17">
        <v>0</v>
      </c>
      <c r="S86" s="17">
        <f>M86+N86+O86+P86+Q86</f>
        <v>25500</v>
      </c>
      <c r="T86" s="17">
        <v>0</v>
      </c>
      <c r="U86" s="17">
        <f>+M86+P86+R86+T86+K86+L86</f>
        <v>23901.87</v>
      </c>
      <c r="V86" s="17">
        <f>+Q86+O86+N86</f>
        <v>18408</v>
      </c>
      <c r="W86" s="18">
        <f>+J86-U86</f>
        <v>96098.13</v>
      </c>
      <c r="X86" s="35"/>
    </row>
    <row r="87" spans="2:24" x14ac:dyDescent="0.2">
      <c r="C87" s="19"/>
      <c r="D87" s="19"/>
      <c r="E87" s="19"/>
      <c r="F87" s="47" t="s">
        <v>32</v>
      </c>
      <c r="G87" s="47"/>
      <c r="H87" s="47"/>
      <c r="I87" s="47"/>
      <c r="J87" s="20">
        <f>SUM(J18:J86)</f>
        <v>5767600</v>
      </c>
      <c r="K87" s="20">
        <f t="shared" ref="K87:V87" si="47">SUM(K18:K86)</f>
        <v>692849.07</v>
      </c>
      <c r="L87" s="20">
        <f t="shared" si="47"/>
        <v>0</v>
      </c>
      <c r="M87" s="20">
        <f t="shared" si="47"/>
        <v>165530.12</v>
      </c>
      <c r="N87" s="20">
        <f t="shared" si="47"/>
        <v>409499.59999999992</v>
      </c>
      <c r="O87" s="20">
        <f t="shared" si="47"/>
        <v>66327.399999999994</v>
      </c>
      <c r="P87" s="20">
        <f t="shared" si="47"/>
        <v>175335.04000000004</v>
      </c>
      <c r="Q87" s="20">
        <f t="shared" si="47"/>
        <v>408922.83999999997</v>
      </c>
      <c r="R87" s="20">
        <f t="shared" si="47"/>
        <v>1715.4599999999991</v>
      </c>
      <c r="S87" s="20">
        <f t="shared" si="47"/>
        <v>1225615</v>
      </c>
      <c r="T87" s="20">
        <f t="shared" si="47"/>
        <v>15500</v>
      </c>
      <c r="U87" s="20">
        <f t="shared" si="47"/>
        <v>1050929.69</v>
      </c>
      <c r="V87" s="20">
        <f t="shared" si="47"/>
        <v>884749.84</v>
      </c>
      <c r="W87" s="20">
        <f>SUM(W18:W86)</f>
        <v>4716670.3099999968</v>
      </c>
      <c r="X87" s="35"/>
    </row>
    <row r="88" spans="2:24" x14ac:dyDescent="0.2">
      <c r="X88" s="35"/>
    </row>
    <row r="89" spans="2:24" x14ac:dyDescent="0.2">
      <c r="X89" s="35"/>
    </row>
    <row r="90" spans="2:24" x14ac:dyDescent="0.2">
      <c r="X90" s="35"/>
    </row>
    <row r="91" spans="2:24" x14ac:dyDescent="0.2">
      <c r="X91" s="35"/>
    </row>
  </sheetData>
  <sortState xmlns:xlrd2="http://schemas.microsoft.com/office/spreadsheetml/2017/richdata2" ref="B18:W86">
    <sortCondition ref="B18:B86"/>
  </sortState>
  <mergeCells count="23">
    <mergeCell ref="U15:U16"/>
    <mergeCell ref="V15:V16"/>
    <mergeCell ref="F87:I87"/>
    <mergeCell ref="K14:K16"/>
    <mergeCell ref="L14:L16"/>
    <mergeCell ref="M14:S14"/>
    <mergeCell ref="U14:V14"/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</mergeCells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 2025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2024-06-26T13:53:44Z</cp:lastPrinted>
  <dcterms:created xsi:type="dcterms:W3CDTF">2022-02-17T13:31:29Z</dcterms:created>
  <dcterms:modified xsi:type="dcterms:W3CDTF">2025-02-14T18:03:00Z</dcterms:modified>
</cp:coreProperties>
</file>