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41B67773-E74D-4C6E-95BF-3542325625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YO 2025" sheetId="34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'MAYO 2025'!#REF!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34" l="1"/>
  <c r="B20" i="34"/>
  <c r="B21" i="34" s="1"/>
  <c r="B22" i="34" s="1"/>
  <c r="B23" i="34" s="1"/>
  <c r="B24" i="34" s="1"/>
  <c r="B25" i="34" s="1"/>
  <c r="B26" i="34" s="1"/>
  <c r="B27" i="34" s="1"/>
  <c r="B28" i="34" s="1"/>
  <c r="B29" i="34" s="1"/>
  <c r="B30" i="34" s="1"/>
  <c r="B31" i="34" s="1"/>
  <c r="B32" i="34" s="1"/>
  <c r="B33" i="34" s="1"/>
  <c r="B34" i="34" s="1"/>
  <c r="B35" i="34" s="1"/>
  <c r="B36" i="34" s="1"/>
  <c r="B37" i="34" s="1"/>
  <c r="B38" i="34" s="1"/>
  <c r="B39" i="34" s="1"/>
  <c r="B40" i="34" s="1"/>
  <c r="B41" i="34" s="1"/>
  <c r="B42" i="34" s="1"/>
  <c r="B19" i="34"/>
  <c r="Q117" i="34"/>
  <c r="O117" i="34"/>
  <c r="I117" i="34"/>
  <c r="H117" i="34"/>
  <c r="G117" i="34"/>
  <c r="N116" i="34"/>
  <c r="M116" i="34"/>
  <c r="L116" i="34"/>
  <c r="K116" i="34"/>
  <c r="J116" i="34"/>
  <c r="N115" i="34"/>
  <c r="M115" i="34"/>
  <c r="L115" i="34"/>
  <c r="K115" i="34"/>
  <c r="J115" i="34"/>
  <c r="N114" i="34"/>
  <c r="M114" i="34"/>
  <c r="L114" i="34"/>
  <c r="K114" i="34"/>
  <c r="J114" i="34"/>
  <c r="N113" i="34"/>
  <c r="M113" i="34"/>
  <c r="L113" i="34"/>
  <c r="K113" i="34"/>
  <c r="J113" i="34"/>
  <c r="N112" i="34"/>
  <c r="M112" i="34"/>
  <c r="L112" i="34"/>
  <c r="K112" i="34"/>
  <c r="J112" i="34"/>
  <c r="N111" i="34"/>
  <c r="M111" i="34"/>
  <c r="L111" i="34"/>
  <c r="K111" i="34"/>
  <c r="J111" i="34"/>
  <c r="N110" i="34"/>
  <c r="M110" i="34"/>
  <c r="L110" i="34"/>
  <c r="K110" i="34"/>
  <c r="J110" i="34"/>
  <c r="N109" i="34"/>
  <c r="M109" i="34"/>
  <c r="L109" i="34"/>
  <c r="K109" i="34"/>
  <c r="J109" i="34"/>
  <c r="N108" i="34"/>
  <c r="M108" i="34"/>
  <c r="L108" i="34"/>
  <c r="K108" i="34"/>
  <c r="J108" i="34"/>
  <c r="N107" i="34"/>
  <c r="M107" i="34"/>
  <c r="L107" i="34"/>
  <c r="K107" i="34"/>
  <c r="J107" i="34"/>
  <c r="N106" i="34"/>
  <c r="M106" i="34"/>
  <c r="L106" i="34"/>
  <c r="K106" i="34"/>
  <c r="J106" i="34"/>
  <c r="N105" i="34"/>
  <c r="M105" i="34"/>
  <c r="L105" i="34"/>
  <c r="K105" i="34"/>
  <c r="J105" i="34"/>
  <c r="N104" i="34"/>
  <c r="M104" i="34"/>
  <c r="L104" i="34"/>
  <c r="K104" i="34"/>
  <c r="J104" i="34"/>
  <c r="N103" i="34"/>
  <c r="M103" i="34"/>
  <c r="L103" i="34"/>
  <c r="K103" i="34"/>
  <c r="J103" i="34"/>
  <c r="N101" i="34"/>
  <c r="M101" i="34"/>
  <c r="L101" i="34"/>
  <c r="K101" i="34"/>
  <c r="J101" i="34"/>
  <c r="N100" i="34"/>
  <c r="M100" i="34"/>
  <c r="L100" i="34"/>
  <c r="K100" i="34"/>
  <c r="J100" i="34"/>
  <c r="N99" i="34"/>
  <c r="M99" i="34"/>
  <c r="L99" i="34"/>
  <c r="K99" i="34"/>
  <c r="J99" i="34"/>
  <c r="N98" i="34"/>
  <c r="M98" i="34"/>
  <c r="L98" i="34"/>
  <c r="K98" i="34"/>
  <c r="J98" i="34"/>
  <c r="N97" i="34"/>
  <c r="M97" i="34"/>
  <c r="L97" i="34"/>
  <c r="K97" i="34"/>
  <c r="J97" i="34"/>
  <c r="N96" i="34"/>
  <c r="M96" i="34"/>
  <c r="L96" i="34"/>
  <c r="K96" i="34"/>
  <c r="J96" i="34"/>
  <c r="N95" i="34"/>
  <c r="M95" i="34"/>
  <c r="L95" i="34"/>
  <c r="K95" i="34"/>
  <c r="J95" i="34"/>
  <c r="N94" i="34"/>
  <c r="M94" i="34"/>
  <c r="L94" i="34"/>
  <c r="K94" i="34"/>
  <c r="J94" i="34"/>
  <c r="N93" i="34"/>
  <c r="M93" i="34"/>
  <c r="L93" i="34"/>
  <c r="K93" i="34"/>
  <c r="J93" i="34"/>
  <c r="N91" i="34"/>
  <c r="M91" i="34"/>
  <c r="L91" i="34"/>
  <c r="K91" i="34"/>
  <c r="J91" i="34"/>
  <c r="N90" i="34"/>
  <c r="M90" i="34"/>
  <c r="L90" i="34"/>
  <c r="K90" i="34"/>
  <c r="J90" i="34"/>
  <c r="N89" i="34"/>
  <c r="M89" i="34"/>
  <c r="L89" i="34"/>
  <c r="K89" i="34"/>
  <c r="J89" i="34"/>
  <c r="N88" i="34"/>
  <c r="M88" i="34"/>
  <c r="L88" i="34"/>
  <c r="K88" i="34"/>
  <c r="J88" i="34"/>
  <c r="N87" i="34"/>
  <c r="M87" i="34"/>
  <c r="L87" i="34"/>
  <c r="K87" i="34"/>
  <c r="J87" i="34"/>
  <c r="N86" i="34"/>
  <c r="M86" i="34"/>
  <c r="L86" i="34"/>
  <c r="K86" i="34"/>
  <c r="J86" i="34"/>
  <c r="N85" i="34"/>
  <c r="M85" i="34"/>
  <c r="L85" i="34"/>
  <c r="K85" i="34"/>
  <c r="J85" i="34"/>
  <c r="N84" i="34"/>
  <c r="M84" i="34"/>
  <c r="L84" i="34"/>
  <c r="K84" i="34"/>
  <c r="J84" i="34"/>
  <c r="N83" i="34"/>
  <c r="M83" i="34"/>
  <c r="L83" i="34"/>
  <c r="K83" i="34"/>
  <c r="J83" i="34"/>
  <c r="N82" i="34"/>
  <c r="M82" i="34"/>
  <c r="L82" i="34"/>
  <c r="K82" i="34"/>
  <c r="J82" i="34"/>
  <c r="N81" i="34"/>
  <c r="M81" i="34"/>
  <c r="L81" i="34"/>
  <c r="K81" i="34"/>
  <c r="J81" i="34"/>
  <c r="N80" i="34"/>
  <c r="M80" i="34"/>
  <c r="L80" i="34"/>
  <c r="K80" i="34"/>
  <c r="J80" i="34"/>
  <c r="N79" i="34"/>
  <c r="M79" i="34"/>
  <c r="L79" i="34"/>
  <c r="K79" i="34"/>
  <c r="J79" i="34"/>
  <c r="N77" i="34"/>
  <c r="M77" i="34"/>
  <c r="L77" i="34"/>
  <c r="K77" i="34"/>
  <c r="J77" i="34"/>
  <c r="N76" i="34"/>
  <c r="M76" i="34"/>
  <c r="L76" i="34"/>
  <c r="K76" i="34"/>
  <c r="J76" i="34"/>
  <c r="N75" i="34"/>
  <c r="M75" i="34"/>
  <c r="L75" i="34"/>
  <c r="K75" i="34"/>
  <c r="J75" i="34"/>
  <c r="N74" i="34"/>
  <c r="M74" i="34"/>
  <c r="L74" i="34"/>
  <c r="K74" i="34"/>
  <c r="J74" i="34"/>
  <c r="N73" i="34"/>
  <c r="M73" i="34"/>
  <c r="L73" i="34"/>
  <c r="K73" i="34"/>
  <c r="J73" i="34"/>
  <c r="N72" i="34"/>
  <c r="M72" i="34"/>
  <c r="L72" i="34"/>
  <c r="K72" i="34"/>
  <c r="J72" i="34"/>
  <c r="N71" i="34"/>
  <c r="M71" i="34"/>
  <c r="L71" i="34"/>
  <c r="K71" i="34"/>
  <c r="J71" i="34"/>
  <c r="N70" i="34"/>
  <c r="M70" i="34"/>
  <c r="L70" i="34"/>
  <c r="K70" i="34"/>
  <c r="J70" i="34"/>
  <c r="N69" i="34"/>
  <c r="M69" i="34"/>
  <c r="L69" i="34"/>
  <c r="K69" i="34"/>
  <c r="J69" i="34"/>
  <c r="N67" i="34"/>
  <c r="M67" i="34"/>
  <c r="L67" i="34"/>
  <c r="K67" i="34"/>
  <c r="J67" i="34"/>
  <c r="R66" i="34"/>
  <c r="T66" i="34" s="1"/>
  <c r="N64" i="34"/>
  <c r="M64" i="34"/>
  <c r="L64" i="34"/>
  <c r="K64" i="34"/>
  <c r="J64" i="34"/>
  <c r="N63" i="34"/>
  <c r="M63" i="34"/>
  <c r="L63" i="34"/>
  <c r="K63" i="34"/>
  <c r="J63" i="34"/>
  <c r="N62" i="34"/>
  <c r="M62" i="34"/>
  <c r="L62" i="34"/>
  <c r="K62" i="34"/>
  <c r="J62" i="34"/>
  <c r="N61" i="34"/>
  <c r="M61" i="34"/>
  <c r="L61" i="34"/>
  <c r="K61" i="34"/>
  <c r="J61" i="34"/>
  <c r="N60" i="34"/>
  <c r="M60" i="34"/>
  <c r="L60" i="34"/>
  <c r="K60" i="34"/>
  <c r="J60" i="34"/>
  <c r="N59" i="34"/>
  <c r="M59" i="34"/>
  <c r="L59" i="34"/>
  <c r="K59" i="34"/>
  <c r="J59" i="34"/>
  <c r="N58" i="34"/>
  <c r="M58" i="34"/>
  <c r="L58" i="34"/>
  <c r="K58" i="34"/>
  <c r="J58" i="34"/>
  <c r="N57" i="34"/>
  <c r="M57" i="34"/>
  <c r="L57" i="34"/>
  <c r="K57" i="34"/>
  <c r="J57" i="34"/>
  <c r="N56" i="34"/>
  <c r="M56" i="34"/>
  <c r="L56" i="34"/>
  <c r="K56" i="34"/>
  <c r="J56" i="34"/>
  <c r="N55" i="34"/>
  <c r="M55" i="34"/>
  <c r="L55" i="34"/>
  <c r="K55" i="34"/>
  <c r="J55" i="34"/>
  <c r="N53" i="34"/>
  <c r="M53" i="34"/>
  <c r="L53" i="34"/>
  <c r="K53" i="34"/>
  <c r="J53" i="34"/>
  <c r="N52" i="34"/>
  <c r="M52" i="34"/>
  <c r="L52" i="34"/>
  <c r="K52" i="34"/>
  <c r="J52" i="34"/>
  <c r="N51" i="34"/>
  <c r="M51" i="34"/>
  <c r="L51" i="34"/>
  <c r="K51" i="34"/>
  <c r="J51" i="34"/>
  <c r="N50" i="34"/>
  <c r="M50" i="34"/>
  <c r="L50" i="34"/>
  <c r="K50" i="34"/>
  <c r="J50" i="34"/>
  <c r="N49" i="34"/>
  <c r="M49" i="34"/>
  <c r="L49" i="34"/>
  <c r="K49" i="34"/>
  <c r="J49" i="34"/>
  <c r="N48" i="34"/>
  <c r="M48" i="34"/>
  <c r="L48" i="34"/>
  <c r="K48" i="34"/>
  <c r="J48" i="34"/>
  <c r="N47" i="34"/>
  <c r="M47" i="34"/>
  <c r="L47" i="34"/>
  <c r="K47" i="34"/>
  <c r="J47" i="34"/>
  <c r="N46" i="34"/>
  <c r="M46" i="34"/>
  <c r="L46" i="34"/>
  <c r="K46" i="34"/>
  <c r="J46" i="34"/>
  <c r="N45" i="34"/>
  <c r="M45" i="34"/>
  <c r="L45" i="34"/>
  <c r="K45" i="34"/>
  <c r="J45" i="34"/>
  <c r="N44" i="34"/>
  <c r="M44" i="34"/>
  <c r="L44" i="34"/>
  <c r="K44" i="34"/>
  <c r="J44" i="34"/>
  <c r="N42" i="34"/>
  <c r="M42" i="34"/>
  <c r="L42" i="34"/>
  <c r="K42" i="34"/>
  <c r="J42" i="34"/>
  <c r="N41" i="34"/>
  <c r="M41" i="34"/>
  <c r="L41" i="34"/>
  <c r="K41" i="34"/>
  <c r="J41" i="34"/>
  <c r="N40" i="34"/>
  <c r="M40" i="34"/>
  <c r="L40" i="34"/>
  <c r="K40" i="34"/>
  <c r="J40" i="34"/>
  <c r="N39" i="34"/>
  <c r="M39" i="34"/>
  <c r="L39" i="34"/>
  <c r="K39" i="34"/>
  <c r="J39" i="34"/>
  <c r="N38" i="34"/>
  <c r="M38" i="34"/>
  <c r="L38" i="34"/>
  <c r="K38" i="34"/>
  <c r="J38" i="34"/>
  <c r="N37" i="34"/>
  <c r="M37" i="34"/>
  <c r="L37" i="34"/>
  <c r="K37" i="34"/>
  <c r="J37" i="34"/>
  <c r="N36" i="34"/>
  <c r="M36" i="34"/>
  <c r="L36" i="34"/>
  <c r="K36" i="34"/>
  <c r="J36" i="34"/>
  <c r="N35" i="34"/>
  <c r="M35" i="34"/>
  <c r="L35" i="34"/>
  <c r="K35" i="34"/>
  <c r="J35" i="34"/>
  <c r="N34" i="34"/>
  <c r="M34" i="34"/>
  <c r="L34" i="34"/>
  <c r="K34" i="34"/>
  <c r="J34" i="34"/>
  <c r="N33" i="34"/>
  <c r="M33" i="34"/>
  <c r="L33" i="34"/>
  <c r="K33" i="34"/>
  <c r="J33" i="34"/>
  <c r="N32" i="34"/>
  <c r="M32" i="34"/>
  <c r="L32" i="34"/>
  <c r="K32" i="34"/>
  <c r="J32" i="34"/>
  <c r="N31" i="34"/>
  <c r="M31" i="34"/>
  <c r="L31" i="34"/>
  <c r="K31" i="34"/>
  <c r="J31" i="34"/>
  <c r="N30" i="34"/>
  <c r="M30" i="34"/>
  <c r="L30" i="34"/>
  <c r="K30" i="34"/>
  <c r="J30" i="34"/>
  <c r="N29" i="34"/>
  <c r="M29" i="34"/>
  <c r="L29" i="34"/>
  <c r="K29" i="34"/>
  <c r="J29" i="34"/>
  <c r="N28" i="34"/>
  <c r="M28" i="34"/>
  <c r="L28" i="34"/>
  <c r="K28" i="34"/>
  <c r="J28" i="34"/>
  <c r="N27" i="34"/>
  <c r="M27" i="34"/>
  <c r="L27" i="34"/>
  <c r="K27" i="34"/>
  <c r="J27" i="34"/>
  <c r="N26" i="34"/>
  <c r="M26" i="34"/>
  <c r="L26" i="34"/>
  <c r="K26" i="34"/>
  <c r="J26" i="34"/>
  <c r="N25" i="34"/>
  <c r="M25" i="34"/>
  <c r="L25" i="34"/>
  <c r="K25" i="34"/>
  <c r="J25" i="34"/>
  <c r="N24" i="34"/>
  <c r="M24" i="34"/>
  <c r="L24" i="34"/>
  <c r="K24" i="34"/>
  <c r="J24" i="34"/>
  <c r="N23" i="34"/>
  <c r="M23" i="34"/>
  <c r="L23" i="34"/>
  <c r="K23" i="34"/>
  <c r="J23" i="34"/>
  <c r="N22" i="34"/>
  <c r="M22" i="34"/>
  <c r="L22" i="34"/>
  <c r="K22" i="34"/>
  <c r="J22" i="34"/>
  <c r="N21" i="34"/>
  <c r="M21" i="34"/>
  <c r="L21" i="34"/>
  <c r="K21" i="34"/>
  <c r="J21" i="34"/>
  <c r="N20" i="34"/>
  <c r="M20" i="34"/>
  <c r="L20" i="34"/>
  <c r="K20" i="34"/>
  <c r="J20" i="34"/>
  <c r="N19" i="34"/>
  <c r="M19" i="34"/>
  <c r="L19" i="34"/>
  <c r="K19" i="34"/>
  <c r="J19" i="34"/>
  <c r="N18" i="34"/>
  <c r="M18" i="34"/>
  <c r="L18" i="34"/>
  <c r="K18" i="34"/>
  <c r="J18" i="34"/>
  <c r="B45" i="34" l="1"/>
  <c r="B46" i="34" s="1"/>
  <c r="B47" i="34" s="1"/>
  <c r="B48" i="34" s="1"/>
  <c r="B49" i="34" s="1"/>
  <c r="B50" i="34" s="1"/>
  <c r="B51" i="34" s="1"/>
  <c r="B52" i="34" s="1"/>
  <c r="B53" i="34" s="1"/>
  <c r="R81" i="34"/>
  <c r="T81" i="34" s="1"/>
  <c r="R94" i="34"/>
  <c r="T94" i="34" s="1"/>
  <c r="R51" i="34"/>
  <c r="T51" i="34" s="1"/>
  <c r="R37" i="34"/>
  <c r="T37" i="34" s="1"/>
  <c r="S62" i="34"/>
  <c r="R19" i="34"/>
  <c r="T19" i="34" s="1"/>
  <c r="S57" i="34"/>
  <c r="S21" i="34"/>
  <c r="S28" i="34"/>
  <c r="S39" i="34"/>
  <c r="P74" i="34"/>
  <c r="S95" i="34"/>
  <c r="P106" i="34"/>
  <c r="S64" i="34"/>
  <c r="S74" i="34"/>
  <c r="S87" i="34"/>
  <c r="S100" i="34"/>
  <c r="R106" i="34"/>
  <c r="T106" i="34" s="1"/>
  <c r="R62" i="34"/>
  <c r="T62" i="34" s="1"/>
  <c r="R72" i="34"/>
  <c r="T72" i="34" s="1"/>
  <c r="S106" i="34"/>
  <c r="S22" i="34"/>
  <c r="R63" i="34"/>
  <c r="T63" i="34" s="1"/>
  <c r="S33" i="34"/>
  <c r="R67" i="34"/>
  <c r="T67" i="34" s="1"/>
  <c r="S27" i="34"/>
  <c r="S58" i="34"/>
  <c r="S81" i="34"/>
  <c r="S94" i="34"/>
  <c r="R99" i="34"/>
  <c r="T99" i="34" s="1"/>
  <c r="S63" i="34"/>
  <c r="S86" i="34"/>
  <c r="S99" i="34"/>
  <c r="R38" i="34"/>
  <c r="T38" i="34" s="1"/>
  <c r="P57" i="34"/>
  <c r="R74" i="34"/>
  <c r="T74" i="34" s="1"/>
  <c r="R87" i="34"/>
  <c r="T87" i="34" s="1"/>
  <c r="R113" i="34"/>
  <c r="T113" i="34" s="1"/>
  <c r="P45" i="34"/>
  <c r="S67" i="34"/>
  <c r="S75" i="34"/>
  <c r="S26" i="34"/>
  <c r="R45" i="34"/>
  <c r="T45" i="34" s="1"/>
  <c r="S108" i="34"/>
  <c r="R27" i="34"/>
  <c r="T27" i="34" s="1"/>
  <c r="S37" i="34"/>
  <c r="S45" i="34"/>
  <c r="S52" i="34"/>
  <c r="S69" i="34"/>
  <c r="P79" i="34"/>
  <c r="S104" i="34"/>
  <c r="S113" i="34"/>
  <c r="R42" i="34"/>
  <c r="T42" i="34" s="1"/>
  <c r="R91" i="34"/>
  <c r="T91" i="34" s="1"/>
  <c r="P38" i="34"/>
  <c r="R57" i="34"/>
  <c r="T57" i="34" s="1"/>
  <c r="R79" i="34"/>
  <c r="T79" i="34" s="1"/>
  <c r="S88" i="34"/>
  <c r="S101" i="34"/>
  <c r="R107" i="34"/>
  <c r="T107" i="34" s="1"/>
  <c r="P36" i="34"/>
  <c r="S114" i="34"/>
  <c r="K117" i="34"/>
  <c r="S107" i="34"/>
  <c r="S38" i="34"/>
  <c r="S46" i="34"/>
  <c r="P63" i="34"/>
  <c r="R100" i="34"/>
  <c r="T100" i="34" s="1"/>
  <c r="P21" i="34"/>
  <c r="R36" i="34"/>
  <c r="T36" i="34" s="1"/>
  <c r="P51" i="34"/>
  <c r="S30" i="34"/>
  <c r="R49" i="34"/>
  <c r="T49" i="34" s="1"/>
  <c r="S82" i="34"/>
  <c r="S112" i="34"/>
  <c r="P86" i="34"/>
  <c r="S51" i="34"/>
  <c r="P56" i="34"/>
  <c r="P98" i="34"/>
  <c r="R105" i="34"/>
  <c r="T105" i="34" s="1"/>
  <c r="L117" i="34"/>
  <c r="S20" i="34"/>
  <c r="P93" i="34"/>
  <c r="R80" i="34"/>
  <c r="T80" i="34" s="1"/>
  <c r="R31" i="34"/>
  <c r="T31" i="34" s="1"/>
  <c r="S80" i="34"/>
  <c r="S56" i="34"/>
  <c r="P27" i="34"/>
  <c r="S73" i="34"/>
  <c r="S77" i="34"/>
  <c r="P85" i="34"/>
  <c r="R111" i="34"/>
  <c r="T111" i="34" s="1"/>
  <c r="P113" i="34"/>
  <c r="P37" i="34"/>
  <c r="S50" i="34"/>
  <c r="S53" i="34"/>
  <c r="P61" i="34"/>
  <c r="R98" i="34"/>
  <c r="T98" i="34" s="1"/>
  <c r="P100" i="34"/>
  <c r="S111" i="34"/>
  <c r="R86" i="34"/>
  <c r="T86" i="34" s="1"/>
  <c r="R73" i="34"/>
  <c r="T73" i="34" s="1"/>
  <c r="S19" i="34"/>
  <c r="R44" i="34"/>
  <c r="T44" i="34" s="1"/>
  <c r="R85" i="34"/>
  <c r="T85" i="34" s="1"/>
  <c r="P107" i="34"/>
  <c r="R21" i="34"/>
  <c r="T21" i="34" s="1"/>
  <c r="P32" i="34"/>
  <c r="S44" i="34"/>
  <c r="P55" i="34"/>
  <c r="R61" i="34"/>
  <c r="T61" i="34" s="1"/>
  <c r="S91" i="34"/>
  <c r="P94" i="34"/>
  <c r="S109" i="34"/>
  <c r="R114" i="34"/>
  <c r="T114" i="34" s="1"/>
  <c r="P20" i="34"/>
  <c r="P31" i="34"/>
  <c r="P67" i="34"/>
  <c r="S42" i="34"/>
  <c r="S93" i="34"/>
  <c r="P105" i="34"/>
  <c r="P25" i="34"/>
  <c r="R25" i="34"/>
  <c r="T25" i="34" s="1"/>
  <c r="P81" i="34"/>
  <c r="P87" i="34"/>
  <c r="M117" i="34"/>
  <c r="P62" i="34"/>
  <c r="S40" i="34"/>
  <c r="R50" i="34"/>
  <c r="T50" i="34" s="1"/>
  <c r="S32" i="34"/>
  <c r="P72" i="34"/>
  <c r="P26" i="34"/>
  <c r="P49" i="34"/>
  <c r="R55" i="34"/>
  <c r="T55" i="34" s="1"/>
  <c r="S89" i="34"/>
  <c r="R108" i="34"/>
  <c r="T108" i="34" s="1"/>
  <c r="R112" i="34"/>
  <c r="T112" i="34" s="1"/>
  <c r="R83" i="34"/>
  <c r="T83" i="34" s="1"/>
  <c r="P83" i="34"/>
  <c r="P19" i="34"/>
  <c r="P91" i="34"/>
  <c r="P111" i="34"/>
  <c r="P80" i="34"/>
  <c r="R103" i="34"/>
  <c r="T103" i="34" s="1"/>
  <c r="P103" i="34"/>
  <c r="S116" i="34"/>
  <c r="R32" i="34"/>
  <c r="T32" i="34" s="1"/>
  <c r="R56" i="34"/>
  <c r="T56" i="34" s="1"/>
  <c r="R110" i="34"/>
  <c r="T110" i="34" s="1"/>
  <c r="P110" i="34"/>
  <c r="R115" i="34"/>
  <c r="T115" i="34" s="1"/>
  <c r="P115" i="34"/>
  <c r="P73" i="34"/>
  <c r="R26" i="34"/>
  <c r="T26" i="34" s="1"/>
  <c r="R47" i="34"/>
  <c r="T47" i="34" s="1"/>
  <c r="P47" i="34"/>
  <c r="R60" i="34"/>
  <c r="T60" i="34" s="1"/>
  <c r="P60" i="34"/>
  <c r="S29" i="34"/>
  <c r="R34" i="34"/>
  <c r="T34" i="34" s="1"/>
  <c r="P34" i="34"/>
  <c r="P48" i="34"/>
  <c r="R48" i="34"/>
  <c r="T48" i="34" s="1"/>
  <c r="P97" i="34"/>
  <c r="R97" i="34"/>
  <c r="T97" i="34" s="1"/>
  <c r="R41" i="34"/>
  <c r="T41" i="34" s="1"/>
  <c r="P41" i="34"/>
  <c r="R76" i="34"/>
  <c r="T76" i="34" s="1"/>
  <c r="P76" i="34"/>
  <c r="S85" i="34"/>
  <c r="P90" i="34"/>
  <c r="R90" i="34"/>
  <c r="T90" i="34" s="1"/>
  <c r="P50" i="34"/>
  <c r="P99" i="34"/>
  <c r="S31" i="34"/>
  <c r="S55" i="34"/>
  <c r="R70" i="34"/>
  <c r="T70" i="34" s="1"/>
  <c r="P70" i="34"/>
  <c r="R75" i="34"/>
  <c r="T75" i="34" s="1"/>
  <c r="P75" i="34"/>
  <c r="S110" i="34"/>
  <c r="P112" i="34"/>
  <c r="P44" i="34"/>
  <c r="S25" i="34"/>
  <c r="R30" i="34"/>
  <c r="T30" i="34" s="1"/>
  <c r="P30" i="34"/>
  <c r="R40" i="34"/>
  <c r="T40" i="34" s="1"/>
  <c r="P40" i="34"/>
  <c r="S49" i="34"/>
  <c r="P53" i="34"/>
  <c r="R53" i="34"/>
  <c r="T53" i="34" s="1"/>
  <c r="S72" i="34"/>
  <c r="P77" i="34"/>
  <c r="R77" i="34"/>
  <c r="T77" i="34" s="1"/>
  <c r="R89" i="34"/>
  <c r="T89" i="34" s="1"/>
  <c r="P89" i="34"/>
  <c r="R93" i="34"/>
  <c r="T93" i="34" s="1"/>
  <c r="S98" i="34"/>
  <c r="R109" i="34"/>
  <c r="T109" i="34" s="1"/>
  <c r="P109" i="34"/>
  <c r="R59" i="34"/>
  <c r="T59" i="34" s="1"/>
  <c r="P59" i="34"/>
  <c r="R71" i="34"/>
  <c r="T71" i="34" s="1"/>
  <c r="P71" i="34"/>
  <c r="P42" i="34"/>
  <c r="R64" i="34"/>
  <c r="T64" i="34" s="1"/>
  <c r="P64" i="34"/>
  <c r="S36" i="34"/>
  <c r="S61" i="34"/>
  <c r="S24" i="34"/>
  <c r="R33" i="34"/>
  <c r="T33" i="34" s="1"/>
  <c r="P33" i="34"/>
  <c r="R58" i="34"/>
  <c r="T58" i="34" s="1"/>
  <c r="P58" i="34"/>
  <c r="S83" i="34"/>
  <c r="S18" i="34"/>
  <c r="N117" i="34"/>
  <c r="R23" i="34"/>
  <c r="T23" i="34" s="1"/>
  <c r="P23" i="34"/>
  <c r="S79" i="34"/>
  <c r="R28" i="34"/>
  <c r="T28" i="34" s="1"/>
  <c r="P28" i="34"/>
  <c r="S90" i="34"/>
  <c r="R104" i="34"/>
  <c r="T104" i="34" s="1"/>
  <c r="P104" i="34"/>
  <c r="S115" i="34"/>
  <c r="R20" i="34"/>
  <c r="T20" i="34" s="1"/>
  <c r="S23" i="34"/>
  <c r="S35" i="34"/>
  <c r="R46" i="34"/>
  <c r="T46" i="34" s="1"/>
  <c r="P46" i="34"/>
  <c r="S47" i="34"/>
  <c r="S60" i="34"/>
  <c r="R69" i="34"/>
  <c r="T69" i="34" s="1"/>
  <c r="P69" i="34"/>
  <c r="S70" i="34"/>
  <c r="S84" i="34"/>
  <c r="R95" i="34"/>
  <c r="T95" i="34" s="1"/>
  <c r="P95" i="34"/>
  <c r="S96" i="34"/>
  <c r="R116" i="34"/>
  <c r="T116" i="34" s="1"/>
  <c r="P116" i="34"/>
  <c r="P24" i="34"/>
  <c r="R24" i="34"/>
  <c r="T24" i="34" s="1"/>
  <c r="R39" i="34"/>
  <c r="T39" i="34" s="1"/>
  <c r="P39" i="34"/>
  <c r="R88" i="34"/>
  <c r="T88" i="34" s="1"/>
  <c r="P88" i="34"/>
  <c r="P18" i="34"/>
  <c r="R18" i="34"/>
  <c r="R29" i="34"/>
  <c r="T29" i="34" s="1"/>
  <c r="P29" i="34"/>
  <c r="S34" i="34"/>
  <c r="S48" i="34"/>
  <c r="S59" i="34"/>
  <c r="S71" i="34"/>
  <c r="R82" i="34"/>
  <c r="T82" i="34" s="1"/>
  <c r="P82" i="34"/>
  <c r="S97" i="34"/>
  <c r="S105" i="34"/>
  <c r="R35" i="34"/>
  <c r="T35" i="34" s="1"/>
  <c r="P35" i="34"/>
  <c r="P84" i="34"/>
  <c r="R84" i="34"/>
  <c r="T84" i="34" s="1"/>
  <c r="R96" i="34"/>
  <c r="T96" i="34" s="1"/>
  <c r="P96" i="34"/>
  <c r="R101" i="34"/>
  <c r="T101" i="34" s="1"/>
  <c r="P101" i="34"/>
  <c r="S103" i="34"/>
  <c r="J117" i="34"/>
  <c r="S41" i="34"/>
  <c r="R52" i="34"/>
  <c r="T52" i="34" s="1"/>
  <c r="P52" i="34"/>
  <c r="S76" i="34"/>
  <c r="R22" i="34"/>
  <c r="T22" i="34" s="1"/>
  <c r="P22" i="34"/>
  <c r="P108" i="34"/>
  <c r="P114" i="34"/>
  <c r="B55" i="34" l="1"/>
  <c r="B56" i="34" s="1"/>
  <c r="B57" i="34" s="1"/>
  <c r="B58" i="34" s="1"/>
  <c r="B59" i="34" s="1"/>
  <c r="B60" i="34" s="1"/>
  <c r="B61" i="34" s="1"/>
  <c r="B62" i="34" s="1"/>
  <c r="B63" i="34" s="1"/>
  <c r="B64" i="34" s="1"/>
  <c r="B65" i="34" s="1"/>
  <c r="B66" i="34" s="1"/>
  <c r="B67" i="34" s="1"/>
  <c r="T18" i="34"/>
  <c r="T117" i="34" s="1"/>
  <c r="R117" i="34"/>
  <c r="P117" i="34"/>
  <c r="S117" i="34"/>
  <c r="B69" i="34" l="1"/>
  <c r="B70" i="34" s="1"/>
  <c r="B71" i="34" s="1"/>
  <c r="B72" i="34" s="1"/>
  <c r="B73" i="34" s="1"/>
  <c r="B74" i="34" s="1"/>
  <c r="B75" i="34" s="1"/>
  <c r="B76" i="34" s="1"/>
  <c r="B77" i="34" s="1"/>
  <c r="B79" i="34" l="1"/>
  <c r="B80" i="34" s="1"/>
  <c r="B81" i="34" s="1"/>
  <c r="B82" i="34" s="1"/>
  <c r="B83" i="34" s="1"/>
  <c r="B84" i="34" s="1"/>
  <c r="B85" i="34" s="1"/>
  <c r="B86" i="34" s="1"/>
  <c r="B87" i="34" s="1"/>
  <c r="B88" i="34" s="1"/>
  <c r="B89" i="34" s="1"/>
  <c r="B90" i="34" s="1"/>
  <c r="B91" i="34" s="1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B93" i="34" l="1"/>
  <c r="B94" i="34" s="1"/>
  <c r="B95" i="34" s="1"/>
  <c r="B96" i="34" s="1"/>
  <c r="B97" i="34" s="1"/>
  <c r="B98" i="34" s="1"/>
  <c r="B99" i="34" s="1"/>
  <c r="B100" i="34" s="1"/>
  <c r="B101" i="34" s="1"/>
  <c r="Z70" i="9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B103" i="34" l="1"/>
  <c r="B104" i="34" s="1"/>
  <c r="B105" i="34" s="1"/>
  <c r="B106" i="34" s="1"/>
  <c r="B107" i="34" s="1"/>
  <c r="B108" i="34" s="1"/>
  <c r="B109" i="34" s="1"/>
  <c r="B110" i="34" s="1"/>
  <c r="B111" i="34" s="1"/>
  <c r="B112" i="34" s="1"/>
  <c r="B113" i="34" s="1"/>
  <c r="B114" i="34" s="1"/>
  <c r="B115" i="34" s="1"/>
  <c r="B116" i="34" s="1"/>
  <c r="T81" i="9"/>
  <c r="S81" i="9"/>
  <c r="R81" i="9"/>
  <c r="P81" i="9"/>
</calcChain>
</file>

<file path=xl/sharedStrings.xml><?xml version="1.0" encoding="utf-8"?>
<sst xmlns="http://schemas.openxmlformats.org/spreadsheetml/2006/main" count="5432" uniqueCount="448">
  <si>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</si>
  <si>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</si>
  <si>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</si>
  <si>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</si>
  <si>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</si>
  <si>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</si>
  <si>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</si>
  <si>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</si>
  <si>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</si>
  <si>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</si>
  <si>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</si>
  <si>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</si>
  <si>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</si>
  <si>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</si>
  <si>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</si>
  <si>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</si>
  <si>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</si>
  <si>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</si>
  <si>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</si>
  <si>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</si>
  <si>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</si>
  <si>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</si>
  <si>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</si>
  <si>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</si>
  <si>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</si>
  <si>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</si>
  <si>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</si>
  <si>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</si>
  <si>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</si>
  <si>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</si>
  <si>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</si>
  <si>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</si>
  <si>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</si>
  <si>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</si>
  <si>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</si>
  <si>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</si>
  <si>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</si>
  <si>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</si>
  <si>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</si>
  <si>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</si>
  <si>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</si>
  <si>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</si>
  <si>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</si>
  <si>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</si>
  <si>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</si>
  <si>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</si>
  <si>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</si>
  <si>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</si>
  <si>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</si>
  <si>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</si>
  <si>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</si>
  <si>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</si>
  <si>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</si>
  <si>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</si>
  <si>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</si>
  <si>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</si>
  <si>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</si>
  <si>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</si>
  <si>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</si>
  <si>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</si>
  <si>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</si>
  <si>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</si>
  <si>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</si>
  <si>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</si>
  <si>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</si>
  <si>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</si>
  <si>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</si>
  <si>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</si>
  <si>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</si>
  <si>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</si>
  <si>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</si>
  <si>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</si>
  <si>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</si>
  <si>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</si>
  <si>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</si>
  <si>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</si>
  <si>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</si>
  <si>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</si>
  <si>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</si>
  <si>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</si>
  <si>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</si>
  <si>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</si>
  <si>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</si>
  <si>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</si>
  <si>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</si>
  <si>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</si>
  <si>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</si>
  <si>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</si>
  <si>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</si>
  <si>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</si>
  <si>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</si>
  <si>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</si>
  <si>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</si>
  <si>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</si>
  <si>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</si>
  <si>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</si>
  <si>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</si>
  <si>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</si>
  <si>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</si>
  <si>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</si>
  <si>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</si>
  <si>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</si>
  <si>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</si>
  <si>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</si>
  <si>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</si>
  <si>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</si>
  <si>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</si>
  <si>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</si>
  <si>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</si>
  <si>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</si>
  <si>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</si>
  <si>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</si>
  <si>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</si>
  <si>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</si>
  <si>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</si>
  <si>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</si>
  <si>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</si>
  <si>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</si>
  <si>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</si>
  <si>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</si>
  <si>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</si>
  <si>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</si>
  <si>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</si>
  <si>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</si>
  <si>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</si>
  <si>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</si>
  <si>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</si>
  <si>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</si>
  <si>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</si>
  <si>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</si>
  <si>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</si>
  <si>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</si>
  <si>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</si>
  <si>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</si>
  <si>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</si>
  <si>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</si>
  <si>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</si>
  <si>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</si>
  <si>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</si>
  <si>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</si>
  <si>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</si>
  <si>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</si>
  <si>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</si>
  <si>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</si>
  <si>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</si>
  <si>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</si>
  <si>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</si>
  <si>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</si>
  <si>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</si>
  <si>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</si>
  <si>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</si>
  <si>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</si>
  <si>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</si>
  <si>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</si>
  <si>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</si>
  <si>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</si>
  <si>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</si>
  <si>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</si>
  <si>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</si>
  <si>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</si>
  <si>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</si>
  <si>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</si>
  <si>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</si>
  <si>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</si>
  <si>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</si>
  <si>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</si>
  <si>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</si>
  <si>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</si>
  <si>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</si>
  <si>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</si>
  <si>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</si>
  <si>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</si>
  <si>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</si>
  <si>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</si>
  <si>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</si>
  <si>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</si>
  <si>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</si>
  <si>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</si>
  <si>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</si>
  <si>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</si>
  <si>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</si>
  <si>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</si>
  <si>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</si>
  <si>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</si>
  <si>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</si>
  <si>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</si>
  <si>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</si>
  <si>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</si>
  <si>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</si>
  <si>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</si>
  <si>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</si>
  <si>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</si>
  <si>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</si>
  <si>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</si>
  <si>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</si>
  <si>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</si>
  <si>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</si>
  <si>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</si>
  <si>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</si>
  <si>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</si>
  <si>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</si>
  <si>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</si>
  <si>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</si>
  <si>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</si>
  <si>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</si>
  <si>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</si>
  <si>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</si>
  <si>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</si>
  <si>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</si>
  <si>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</si>
  <si>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</si>
  <si>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</si>
  <si>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</si>
  <si>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</si>
  <si>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</si>
  <si>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</si>
  <si>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</si>
  <si>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</si>
  <si>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</si>
  <si>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</si>
  <si>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</si>
  <si>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</si>
  <si>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</si>
  <si>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</si>
  <si>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</si>
  <si>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</si>
  <si>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</si>
  <si>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</si>
  <si>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</si>
  <si>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</si>
  <si>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</si>
  <si>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</si>
  <si>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</si>
  <si>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</si>
  <si>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</si>
  <si>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</si>
  <si>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</si>
  <si>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</si>
  <si>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</si>
  <si>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</si>
  <si>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</si>
  <si>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</si>
  <si>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</si>
  <si>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</si>
  <si>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</si>
  <si>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</si>
  <si>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</si>
  <si>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</si>
  <si>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</si>
  <si>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</si>
  <si>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</si>
  <si>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</si>
  <si>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</si>
  <si>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</si>
  <si>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</si>
  <si>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</si>
  <si>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</si>
  <si>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</si>
  <si>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</si>
  <si>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</si>
  <si>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</si>
  <si>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</si>
  <si>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</si>
  <si>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</si>
  <si>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</si>
  <si>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</si>
  <si>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</si>
  <si>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</si>
  <si>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</si>
  <si>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</si>
  <si>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</si>
  <si>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</si>
  <si>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</si>
  <si>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</si>
  <si>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</si>
  <si>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</si>
  <si>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</si>
  <si>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</si>
  <si>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</si>
  <si>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</si>
  <si>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</si>
  <si>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</si>
  <si>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</si>
  <si>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</si>
  <si>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</si>
  <si>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</si>
  <si>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</si>
  <si>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</si>
  <si>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</si>
  <si>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</si>
  <si>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</si>
  <si>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</si>
  <si>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</si>
  <si>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</si>
  <si>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</si>
  <si>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</si>
  <si>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</si>
  <si>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</si>
  <si>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</si>
  <si>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</si>
  <si>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</si>
  <si>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</si>
  <si>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</si>
  <si>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</si>
  <si>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</si>
  <si>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</si>
  <si>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</si>
  <si>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</si>
  <si>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</si>
  <si>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</si>
  <si>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</si>
  <si>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</si>
  <si>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</si>
  <si>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</si>
  <si>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</si>
  <si>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</si>
  <si>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</si>
  <si>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</si>
  <si>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</si>
  <si>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</si>
  <si>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</si>
  <si>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</si>
  <si>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</si>
  <si>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</si>
  <si>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</si>
  <si>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</si>
  <si>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</si>
  <si>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</si>
  <si>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</si>
  <si>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</si>
  <si>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</si>
  <si>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</si>
  <si>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</si>
  <si>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</si>
  <si>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</si>
  <si>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</si>
  <si>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</si>
  <si>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</si>
  <si>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</si>
  <si>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</si>
  <si>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</si>
  <si>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</si>
  <si>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</si>
  <si>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</si>
  <si>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</si>
  <si>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</si>
  <si>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</si>
  <si>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</si>
  <si>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</si>
  <si>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</si>
  <si>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</si>
  <si>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</si>
  <si>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</si>
  <si>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</si>
  <si>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</si>
  <si>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</si>
  <si>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</si>
  <si>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</si>
  <si>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</si>
  <si>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</si>
  <si>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</si>
  <si>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</si>
  <si>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</si>
  <si>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</si>
  <si>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</si>
  <si>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</si>
  <si>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</si>
  <si>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</si>
  <si>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</si>
  <si>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</si>
  <si>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</si>
  <si>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</si>
  <si>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</si>
  <si>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</si>
  <si>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</si>
  <si>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</si>
  <si>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</si>
  <si>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</si>
  <si>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</si>
  <si>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</si>
  <si>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</si>
  <si>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</si>
  <si>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</si>
  <si>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</si>
  <si>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</si>
  <si>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</si>
  <si>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</si>
  <si>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</si>
  <si>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</si>
  <si>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</si>
  <si>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</si>
  <si>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</si>
  <si>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</si>
  <si>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</si>
  <si>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</si>
  <si>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</si>
  <si>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</si>
  <si>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</si>
  <si>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</si>
  <si>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</si>
  <si>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</si>
  <si>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</si>
  <si>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</si>
  <si>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</si>
  <si>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</si>
  <si>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GERMAN JOSE PIMENTEL DE LEON</t>
  </si>
  <si>
    <t>JEISIS JOHANNA MENENDEZ BOURET</t>
  </si>
  <si>
    <t>SUPERVISOR DE BIBLIOTECA</t>
  </si>
  <si>
    <t>JOSUE QUEZADA PERALTA</t>
  </si>
  <si>
    <t>LEYSA MARIA FURNIER AMARANTE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</si>
  <si>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</si>
  <si>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</si>
  <si>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</si>
  <si>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</si>
  <si>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</si>
  <si>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</si>
  <si>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</si>
  <si>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</si>
  <si>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</si>
  <si>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</si>
  <si>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</si>
  <si>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</si>
  <si>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</si>
  <si>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</si>
  <si>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</si>
  <si>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</si>
  <si>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</si>
  <si>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</si>
  <si>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</si>
  <si>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ANA MARIA GOMEZ TRONCOSO</t>
  </si>
  <si>
    <t>ANGELA BRITO VALENTIN</t>
  </si>
  <si>
    <t>DWIGUI YAZMIN SANTOS MENDIENTA</t>
  </si>
  <si>
    <t>GERANDY MARIA NUÑEZ VARGAS</t>
  </si>
  <si>
    <t>ROSALIA ROA AGRAMONTE</t>
  </si>
  <si>
    <t>DEPARTAMENTO DE RELACIONES LABORALES Y SEGURIDAD EN EL TRABAJO- ISFODOSU</t>
  </si>
  <si>
    <t>FELIX ALEXANDER BARRERA CUEVAS</t>
  </si>
  <si>
    <t>ANALISTA DE NOMINA</t>
  </si>
  <si>
    <t>GARY ALFREDO CEDANO MORLA</t>
  </si>
  <si>
    <t>GRACIELA MARIA CUESTA PANIAGUA</t>
  </si>
  <si>
    <t>ANALISTA DE DESARROLLO INSTITU</t>
  </si>
  <si>
    <t>VANGELYS YANEYDI ROCHE RIJO</t>
  </si>
  <si>
    <t>VIRGINIA RAMIREZ ALBILLA</t>
  </si>
  <si>
    <t>DEPARTAMENTO DE DESARROLLO INTITUCIONAL</t>
  </si>
  <si>
    <t>DIVISION DE TECNOLOGIA DE LA INFORMACION Y COMUNICACIÓN</t>
  </si>
  <si>
    <t>KATIUSKA CALDERON ABAD</t>
  </si>
  <si>
    <t>DIVISION DE ACTIVO FIJO - ISFODOSU</t>
  </si>
  <si>
    <t>Seguro de Salud (10.13%)</t>
  </si>
  <si>
    <t>Nómina Personal de Interinato -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</si>
</sst>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0" fontId="8" fillId="5" borderId="7" xfId="0" applyFont="1" applyFill="1" applyBorder="1" applyAlignment="1">
      <alignment horizontal="left" vertical="top"/>
    </xf>
    <xf numFmtId="2" fontId="7" fillId="0" borderId="0" xfId="0" applyNumberFormat="1" applyFont="1"/>
    <xf numFmtId="0" fontId="7" fillId="0" borderId="14" xfId="0" applyFont="1" applyBorder="1" applyAlignment="1">
      <alignment horizontal="left"/>
    </xf>
    <xf numFmtId="164" fontId="7" fillId="0" borderId="12" xfId="1" applyFont="1" applyBorder="1" applyAlignment="1">
      <alignment horizontal="center"/>
    </xf>
    <xf numFmtId="164" fontId="6" fillId="4" borderId="15" xfId="1" applyFont="1" applyFill="1" applyBorder="1" applyAlignment="1">
      <alignment horizontal="center" wrapText="1"/>
    </xf>
    <xf numFmtId="164" fontId="7" fillId="0" borderId="1" xfId="1" applyFont="1" applyBorder="1" applyAlignment="1">
      <alignment horizontal="center"/>
    </xf>
    <xf numFmtId="2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A4332F-A2E6-478D-B903-AC2C42AF0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CA825-00FE-40CC-A4EB-8B511B422898}">
  <sheetPr>
    <pageSetUpPr fitToPage="1"/>
  </sheetPr>
  <dimension ref="B1:AK122"/>
  <sheetViews>
    <sheetView showGridLines="0" tabSelected="1" topLeftCell="A73" zoomScale="80" zoomScaleNormal="80" zoomScaleSheetLayoutView="85" workbookViewId="0">
      <selection activeCell="D132" sqref="D13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40.7109375" style="5" bestFit="1" customWidth="1"/>
    <col min="23" max="23" width="34.5703125" style="5" bestFit="1" customWidth="1"/>
    <col min="24" max="28" width="10.85546875" style="5"/>
    <col min="29" max="29" width="11.85546875" style="5" customWidth="1"/>
    <col min="30" max="31" width="10.85546875" style="5"/>
    <col min="32" max="32" width="13.7109375" style="5" bestFit="1" customWidth="1"/>
    <col min="33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9" t="s">
        <v>0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2:20" s="44" customFormat="1" ht="18" customHeight="1" x14ac:dyDescent="0.2">
      <c r="B11" s="70" t="s">
        <v>25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71" t="s">
        <v>447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2:20" x14ac:dyDescent="0.2">
      <c r="B14" s="72" t="s">
        <v>1</v>
      </c>
      <c r="C14" s="4"/>
      <c r="D14" s="73" t="s">
        <v>2</v>
      </c>
      <c r="E14" s="73" t="s">
        <v>3</v>
      </c>
      <c r="F14" s="74" t="s">
        <v>4</v>
      </c>
      <c r="G14" s="75" t="s">
        <v>5</v>
      </c>
      <c r="H14" s="75" t="s">
        <v>6</v>
      </c>
      <c r="I14" s="75" t="s">
        <v>7</v>
      </c>
      <c r="J14" s="72" t="s">
        <v>8</v>
      </c>
      <c r="K14" s="72"/>
      <c r="L14" s="72"/>
      <c r="M14" s="72"/>
      <c r="N14" s="72"/>
      <c r="O14" s="72"/>
      <c r="P14" s="72"/>
      <c r="Q14" s="28"/>
      <c r="R14" s="76" t="s">
        <v>9</v>
      </c>
      <c r="S14" s="76"/>
      <c r="T14" s="75" t="s">
        <v>10</v>
      </c>
    </row>
    <row r="15" spans="2:20" x14ac:dyDescent="0.2">
      <c r="B15" s="72"/>
      <c r="C15" s="6"/>
      <c r="D15" s="73"/>
      <c r="E15" s="73"/>
      <c r="F15" s="74"/>
      <c r="G15" s="75"/>
      <c r="H15" s="75"/>
      <c r="I15" s="75"/>
      <c r="J15" s="77" t="s">
        <v>11</v>
      </c>
      <c r="K15" s="77"/>
      <c r="L15" s="7"/>
      <c r="M15" s="77" t="s">
        <v>446</v>
      </c>
      <c r="N15" s="77"/>
      <c r="O15" s="78" t="s">
        <v>13</v>
      </c>
      <c r="P15" s="78" t="s">
        <v>14</v>
      </c>
      <c r="Q15" s="78" t="s">
        <v>15</v>
      </c>
      <c r="R15" s="78" t="s">
        <v>16</v>
      </c>
      <c r="S15" s="78" t="s">
        <v>17</v>
      </c>
      <c r="T15" s="75"/>
    </row>
    <row r="16" spans="2:20" s="9" customFormat="1" ht="24" x14ac:dyDescent="0.2">
      <c r="B16" s="72"/>
      <c r="C16" s="8" t="s">
        <v>18</v>
      </c>
      <c r="D16" s="73"/>
      <c r="E16" s="73"/>
      <c r="F16" s="74"/>
      <c r="G16" s="75"/>
      <c r="H16" s="75"/>
      <c r="I16" s="7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8"/>
      <c r="P16" s="78"/>
      <c r="Q16" s="78"/>
      <c r="R16" s="78"/>
      <c r="S16" s="78"/>
      <c r="T16" s="75"/>
    </row>
    <row r="17" spans="2:34" s="9" customFormat="1" ht="12" customHeight="1" x14ac:dyDescent="0.25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2:34" ht="17.25" customHeight="1" x14ac:dyDescent="0.25">
      <c r="B18" s="16">
        <v>1</v>
      </c>
      <c r="C18" s="53" t="s">
        <v>365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 t="shared" ref="J18:J42" si="0">+G18*2.87%</f>
        <v>1262.8</v>
      </c>
      <c r="K18" s="20">
        <f t="shared" ref="K18:K42" si="1">G18*7.1%</f>
        <v>3123.9999999999995</v>
      </c>
      <c r="L18" s="20">
        <f t="shared" ref="L18:L42" si="2">G18*1.15%</f>
        <v>506</v>
      </c>
      <c r="M18" s="20">
        <f t="shared" ref="M18:M42" si="3">+G18*3.04%</f>
        <v>1337.6</v>
      </c>
      <c r="N18" s="20">
        <f t="shared" ref="N18:N42" si="4">G18*7.09%</f>
        <v>3119.6000000000004</v>
      </c>
      <c r="O18" s="20"/>
      <c r="P18" s="20">
        <f t="shared" ref="P18:P42" si="5">J18+K18+L18+M18+N18</f>
        <v>9350</v>
      </c>
      <c r="Q18" s="20"/>
      <c r="R18" s="20">
        <f t="shared" ref="R18:R42" si="6">+J18+M18+O18+Q18+H18</f>
        <v>10593.67</v>
      </c>
      <c r="S18" s="20">
        <f t="shared" ref="S18:S42" si="7">+N18+L18+K18</f>
        <v>6749.6</v>
      </c>
      <c r="T18" s="21">
        <f t="shared" ref="T18:T42" si="8">+G18-R18</f>
        <v>33406.33</v>
      </c>
      <c r="U18" s="61"/>
      <c r="V18"/>
      <c r="W18"/>
      <c r="X18"/>
      <c r="Y18"/>
      <c r="Z18" s="68"/>
      <c r="AA18"/>
      <c r="AB18" s="68"/>
      <c r="AC18" s="68"/>
      <c r="AD18"/>
      <c r="AE18"/>
      <c r="AF18"/>
      <c r="AG18"/>
      <c r="AH18"/>
    </row>
    <row r="19" spans="2:34" ht="16.5" customHeight="1" x14ac:dyDescent="0.25">
      <c r="B19" s="16">
        <f>1+B18</f>
        <v>2</v>
      </c>
      <c r="C19" s="53" t="s">
        <v>364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 t="shared" si="0"/>
        <v>1262.8</v>
      </c>
      <c r="K19" s="20">
        <f t="shared" si="1"/>
        <v>3123.9999999999995</v>
      </c>
      <c r="L19" s="20">
        <f t="shared" si="2"/>
        <v>506</v>
      </c>
      <c r="M19" s="20">
        <f t="shared" si="3"/>
        <v>1337.6</v>
      </c>
      <c r="N19" s="20">
        <f t="shared" si="4"/>
        <v>3119.6000000000004</v>
      </c>
      <c r="O19" s="20"/>
      <c r="P19" s="20">
        <f t="shared" si="5"/>
        <v>9350</v>
      </c>
      <c r="Q19" s="20"/>
      <c r="R19" s="20">
        <f t="shared" si="6"/>
        <v>10250.58</v>
      </c>
      <c r="S19" s="20">
        <f t="shared" si="7"/>
        <v>6749.6</v>
      </c>
      <c r="T19" s="21">
        <f t="shared" si="8"/>
        <v>33749.42</v>
      </c>
      <c r="U19" s="61"/>
      <c r="V19"/>
      <c r="W19"/>
      <c r="X19"/>
      <c r="Y19"/>
      <c r="Z19" s="68"/>
      <c r="AA19"/>
      <c r="AB19" s="68"/>
      <c r="AC19" s="68"/>
      <c r="AD19"/>
      <c r="AE19"/>
      <c r="AF19"/>
      <c r="AG19"/>
      <c r="AH19"/>
    </row>
    <row r="20" spans="2:34" ht="15" customHeight="1" x14ac:dyDescent="0.25">
      <c r="B20" s="16">
        <f t="shared" ref="B20:B83" si="9">1+B19</f>
        <v>3</v>
      </c>
      <c r="C20" s="53" t="s">
        <v>366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 t="shared" si="0"/>
        <v>932.75</v>
      </c>
      <c r="K20" s="20">
        <f t="shared" si="1"/>
        <v>2307.5</v>
      </c>
      <c r="L20" s="20">
        <f t="shared" si="2"/>
        <v>373.75</v>
      </c>
      <c r="M20" s="20">
        <f t="shared" si="3"/>
        <v>988</v>
      </c>
      <c r="N20" s="20">
        <f t="shared" si="4"/>
        <v>2304.25</v>
      </c>
      <c r="O20" s="20"/>
      <c r="P20" s="20">
        <f t="shared" si="5"/>
        <v>6906.25</v>
      </c>
      <c r="Q20" s="20"/>
      <c r="R20" s="20">
        <f t="shared" si="6"/>
        <v>9565.630000000001</v>
      </c>
      <c r="S20" s="20">
        <f t="shared" si="7"/>
        <v>4985.5</v>
      </c>
      <c r="T20" s="21">
        <f t="shared" si="8"/>
        <v>22934.37</v>
      </c>
      <c r="U20" s="61"/>
      <c r="V20"/>
      <c r="W20"/>
      <c r="X20"/>
      <c r="Y20"/>
      <c r="Z20" s="68"/>
      <c r="AA20"/>
      <c r="AB20" s="68"/>
      <c r="AC20" s="68"/>
      <c r="AD20"/>
      <c r="AE20"/>
      <c r="AF20"/>
      <c r="AG20"/>
      <c r="AH20"/>
    </row>
    <row r="21" spans="2:34" ht="12.75" customHeight="1" x14ac:dyDescent="0.25">
      <c r="B21" s="16">
        <f t="shared" si="9"/>
        <v>4</v>
      </c>
      <c r="C21" s="55" t="s">
        <v>380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 t="shared" si="0"/>
        <v>2511.25</v>
      </c>
      <c r="K21" s="20">
        <f t="shared" si="1"/>
        <v>6212.4999999999991</v>
      </c>
      <c r="L21" s="20">
        <f t="shared" si="2"/>
        <v>1006.25</v>
      </c>
      <c r="M21" s="20">
        <f t="shared" si="3"/>
        <v>2660</v>
      </c>
      <c r="N21" s="20">
        <f t="shared" si="4"/>
        <v>6203.75</v>
      </c>
      <c r="O21" s="20"/>
      <c r="P21" s="20">
        <f t="shared" si="5"/>
        <v>18593.75</v>
      </c>
      <c r="Q21" s="20"/>
      <c r="R21" s="20">
        <f t="shared" si="6"/>
        <v>24714.07</v>
      </c>
      <c r="S21" s="20">
        <f t="shared" si="7"/>
        <v>13422.5</v>
      </c>
      <c r="T21" s="21">
        <f t="shared" si="8"/>
        <v>62785.93</v>
      </c>
      <c r="U21" s="61"/>
      <c r="V21"/>
      <c r="W21"/>
      <c r="X21"/>
      <c r="Y21"/>
      <c r="Z21" s="68"/>
      <c r="AA21"/>
      <c r="AB21" s="68"/>
      <c r="AC21" s="68"/>
      <c r="AD21"/>
      <c r="AE21"/>
      <c r="AF21"/>
      <c r="AG21"/>
      <c r="AH21"/>
    </row>
    <row r="22" spans="2:34" ht="12" customHeight="1" x14ac:dyDescent="0.25">
      <c r="B22" s="16">
        <f t="shared" si="9"/>
        <v>5</v>
      </c>
      <c r="C22" s="55" t="s">
        <v>381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 t="shared" si="0"/>
        <v>789.25</v>
      </c>
      <c r="K22" s="20">
        <f t="shared" si="1"/>
        <v>1952.4999999999998</v>
      </c>
      <c r="L22" s="20">
        <f t="shared" si="2"/>
        <v>316.25</v>
      </c>
      <c r="M22" s="20">
        <f t="shared" si="3"/>
        <v>836</v>
      </c>
      <c r="N22" s="20">
        <f t="shared" si="4"/>
        <v>1949.7500000000002</v>
      </c>
      <c r="O22" s="20"/>
      <c r="P22" s="20">
        <f t="shared" si="5"/>
        <v>5843.75</v>
      </c>
      <c r="Q22" s="20"/>
      <c r="R22" s="20">
        <f t="shared" si="6"/>
        <v>8094.01</v>
      </c>
      <c r="S22" s="20">
        <f t="shared" si="7"/>
        <v>4218.5</v>
      </c>
      <c r="T22" s="21">
        <f t="shared" si="8"/>
        <v>19405.989999999998</v>
      </c>
      <c r="U22" s="61"/>
      <c r="V22"/>
      <c r="W22"/>
      <c r="X22"/>
      <c r="Y22"/>
      <c r="Z22" s="68"/>
      <c r="AA22"/>
      <c r="AB22" s="68"/>
      <c r="AC22" s="68"/>
      <c r="AD22"/>
      <c r="AE22"/>
      <c r="AF22"/>
      <c r="AG22"/>
      <c r="AH22"/>
    </row>
    <row r="23" spans="2:34" ht="15" customHeight="1" x14ac:dyDescent="0.25">
      <c r="B23" s="16">
        <f t="shared" si="9"/>
        <v>6</v>
      </c>
      <c r="C23" s="53" t="s">
        <v>360</v>
      </c>
      <c r="D23" s="18" t="s">
        <v>356</v>
      </c>
      <c r="E23" s="18" t="s">
        <v>359</v>
      </c>
      <c r="F23" s="18" t="s">
        <v>86</v>
      </c>
      <c r="G23" s="33">
        <v>14000</v>
      </c>
      <c r="H23" s="20">
        <v>1975.89</v>
      </c>
      <c r="I23" s="20"/>
      <c r="J23" s="20">
        <f t="shared" si="0"/>
        <v>401.8</v>
      </c>
      <c r="K23" s="20">
        <f t="shared" si="1"/>
        <v>993.99999999999989</v>
      </c>
      <c r="L23" s="20">
        <f t="shared" si="2"/>
        <v>161</v>
      </c>
      <c r="M23" s="20">
        <f t="shared" si="3"/>
        <v>425.6</v>
      </c>
      <c r="N23" s="20">
        <f t="shared" si="4"/>
        <v>992.6</v>
      </c>
      <c r="O23" s="20"/>
      <c r="P23" s="20">
        <f t="shared" si="5"/>
        <v>2975</v>
      </c>
      <c r="Q23" s="20"/>
      <c r="R23" s="20">
        <f t="shared" si="6"/>
        <v>2803.29</v>
      </c>
      <c r="S23" s="20">
        <f t="shared" si="7"/>
        <v>2147.6</v>
      </c>
      <c r="T23" s="21">
        <f t="shared" si="8"/>
        <v>11196.71</v>
      </c>
      <c r="U23" s="61"/>
      <c r="V23"/>
      <c r="W23"/>
      <c r="X23"/>
      <c r="Y23"/>
      <c r="Z23" s="68"/>
      <c r="AA23"/>
      <c r="AB23" s="68"/>
      <c r="AC23" s="68"/>
      <c r="AD23"/>
      <c r="AE23"/>
      <c r="AF23"/>
      <c r="AG23"/>
      <c r="AH23"/>
    </row>
    <row r="24" spans="2:34" ht="15" customHeight="1" x14ac:dyDescent="0.25">
      <c r="B24" s="16">
        <f t="shared" si="9"/>
        <v>7</v>
      </c>
      <c r="C24" s="53" t="s">
        <v>368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 t="shared" si="0"/>
        <v>1506.75</v>
      </c>
      <c r="K24" s="20">
        <f t="shared" si="1"/>
        <v>3727.4999999999995</v>
      </c>
      <c r="L24" s="20">
        <f t="shared" si="2"/>
        <v>603.75</v>
      </c>
      <c r="M24" s="20">
        <f t="shared" si="3"/>
        <v>1596</v>
      </c>
      <c r="N24" s="20">
        <f t="shared" si="4"/>
        <v>3722.2500000000005</v>
      </c>
      <c r="O24" s="20"/>
      <c r="P24" s="20">
        <f t="shared" si="5"/>
        <v>11156.25</v>
      </c>
      <c r="Q24" s="20"/>
      <c r="R24" s="20">
        <f t="shared" si="6"/>
        <v>15452.13</v>
      </c>
      <c r="S24" s="20">
        <f t="shared" si="7"/>
        <v>8053.5</v>
      </c>
      <c r="T24" s="21">
        <f t="shared" si="8"/>
        <v>37047.870000000003</v>
      </c>
      <c r="U24" s="61"/>
      <c r="V24"/>
      <c r="W24"/>
      <c r="X24"/>
      <c r="Y24"/>
      <c r="Z24" s="68"/>
      <c r="AA24"/>
      <c r="AB24" s="68"/>
      <c r="AC24" s="68"/>
      <c r="AD24"/>
      <c r="AE24"/>
      <c r="AF24"/>
      <c r="AG24"/>
      <c r="AH24"/>
    </row>
    <row r="25" spans="2:34" ht="15" customHeight="1" x14ac:dyDescent="0.25">
      <c r="B25" s="16">
        <f t="shared" si="9"/>
        <v>8</v>
      </c>
      <c r="C25" s="53" t="s">
        <v>380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 t="shared" si="0"/>
        <v>1650.25</v>
      </c>
      <c r="K25" s="20">
        <f t="shared" si="1"/>
        <v>4082.4999999999995</v>
      </c>
      <c r="L25" s="20">
        <f t="shared" si="2"/>
        <v>661.25</v>
      </c>
      <c r="M25" s="20">
        <f t="shared" si="3"/>
        <v>1748</v>
      </c>
      <c r="N25" s="20">
        <f t="shared" si="4"/>
        <v>4076.7500000000005</v>
      </c>
      <c r="O25" s="20"/>
      <c r="P25" s="20">
        <f t="shared" si="5"/>
        <v>12218.75</v>
      </c>
      <c r="Q25" s="20"/>
      <c r="R25" s="20">
        <f t="shared" si="6"/>
        <v>15884.32</v>
      </c>
      <c r="S25" s="20">
        <f t="shared" si="7"/>
        <v>8820.5</v>
      </c>
      <c r="T25" s="21">
        <f t="shared" si="8"/>
        <v>41615.68</v>
      </c>
      <c r="U25" s="61"/>
      <c r="V25"/>
      <c r="W25"/>
      <c r="X25"/>
      <c r="Y25"/>
      <c r="Z25" s="68"/>
      <c r="AA25"/>
      <c r="AB25" s="68"/>
      <c r="AC25" s="68"/>
      <c r="AD25"/>
      <c r="AE25"/>
      <c r="AF25"/>
      <c r="AG25"/>
      <c r="AH25"/>
    </row>
    <row r="26" spans="2:34" ht="12" customHeight="1" x14ac:dyDescent="0.25">
      <c r="B26" s="16">
        <f t="shared" si="9"/>
        <v>9</v>
      </c>
      <c r="C26" s="53" t="s">
        <v>244</v>
      </c>
      <c r="D26" s="54" t="s">
        <v>345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 t="shared" si="0"/>
        <v>1793.75</v>
      </c>
      <c r="K26" s="20">
        <f t="shared" si="1"/>
        <v>4437.5</v>
      </c>
      <c r="L26" s="20">
        <f t="shared" si="2"/>
        <v>718.75</v>
      </c>
      <c r="M26" s="20">
        <f t="shared" si="3"/>
        <v>1900</v>
      </c>
      <c r="N26" s="20">
        <f t="shared" si="4"/>
        <v>4431.25</v>
      </c>
      <c r="O26" s="20"/>
      <c r="P26" s="20">
        <f t="shared" si="5"/>
        <v>13281.25</v>
      </c>
      <c r="Q26" s="20"/>
      <c r="R26" s="20">
        <f t="shared" si="6"/>
        <v>18395.379999999997</v>
      </c>
      <c r="S26" s="20">
        <f t="shared" si="7"/>
        <v>9587.5</v>
      </c>
      <c r="T26" s="21">
        <f t="shared" si="8"/>
        <v>44104.62</v>
      </c>
      <c r="U26" s="61"/>
      <c r="V26"/>
      <c r="W26"/>
      <c r="X26"/>
      <c r="Y26"/>
      <c r="Z26" s="68"/>
      <c r="AA26"/>
      <c r="AB26" s="68"/>
      <c r="AC26" s="68"/>
      <c r="AD26"/>
      <c r="AE26"/>
      <c r="AF26"/>
      <c r="AG26"/>
      <c r="AH26"/>
    </row>
    <row r="27" spans="2:34" ht="15" customHeight="1" x14ac:dyDescent="0.25">
      <c r="B27" s="16">
        <f t="shared" si="9"/>
        <v>10</v>
      </c>
      <c r="C27" s="53" t="s">
        <v>382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 t="shared" si="0"/>
        <v>1650.25</v>
      </c>
      <c r="K27" s="20">
        <f t="shared" si="1"/>
        <v>4082.4999999999995</v>
      </c>
      <c r="L27" s="20">
        <f t="shared" si="2"/>
        <v>661.25</v>
      </c>
      <c r="M27" s="20">
        <f t="shared" si="3"/>
        <v>1748</v>
      </c>
      <c r="N27" s="20">
        <f t="shared" si="4"/>
        <v>4076.7500000000005</v>
      </c>
      <c r="O27" s="20"/>
      <c r="P27" s="20">
        <f t="shared" si="5"/>
        <v>12218.75</v>
      </c>
      <c r="Q27" s="20"/>
      <c r="R27" s="20">
        <f t="shared" si="6"/>
        <v>15884.32</v>
      </c>
      <c r="S27" s="20">
        <f t="shared" si="7"/>
        <v>8820.5</v>
      </c>
      <c r="T27" s="21">
        <f t="shared" si="8"/>
        <v>41615.68</v>
      </c>
      <c r="U27" s="61"/>
      <c r="V27"/>
      <c r="W27"/>
      <c r="X27"/>
      <c r="Y27"/>
      <c r="Z27" s="68"/>
      <c r="AA27"/>
      <c r="AB27" s="68"/>
      <c r="AC27" s="68"/>
      <c r="AD27"/>
      <c r="AE27"/>
      <c r="AF27"/>
      <c r="AG27"/>
      <c r="AH27"/>
    </row>
    <row r="28" spans="2:34" ht="15" customHeight="1" x14ac:dyDescent="0.25">
      <c r="B28" s="16">
        <f t="shared" si="9"/>
        <v>11</v>
      </c>
      <c r="C28" s="53" t="s">
        <v>370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7420.06</v>
      </c>
      <c r="S28" s="20">
        <f t="shared" si="7"/>
        <v>4678.7000000000007</v>
      </c>
      <c r="T28" s="21">
        <f t="shared" si="8"/>
        <v>23079.94</v>
      </c>
      <c r="U28" s="61"/>
      <c r="V28"/>
      <c r="W28"/>
      <c r="X28"/>
      <c r="Y28"/>
      <c r="Z28" s="68"/>
      <c r="AA28"/>
      <c r="AB28" s="68"/>
      <c r="AC28" s="68"/>
      <c r="AD28"/>
      <c r="AE28"/>
      <c r="AF28"/>
      <c r="AG28"/>
      <c r="AH28"/>
    </row>
    <row r="29" spans="2:34" ht="15" x14ac:dyDescent="0.25">
      <c r="B29" s="16">
        <f t="shared" si="9"/>
        <v>12</v>
      </c>
      <c r="C29" s="59" t="s">
        <v>377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 t="shared" si="0"/>
        <v>401.8</v>
      </c>
      <c r="K29" s="20">
        <f t="shared" si="1"/>
        <v>993.99999999999989</v>
      </c>
      <c r="L29" s="20">
        <f t="shared" si="2"/>
        <v>161</v>
      </c>
      <c r="M29" s="20">
        <f t="shared" si="3"/>
        <v>425.6</v>
      </c>
      <c r="N29" s="20">
        <f t="shared" si="4"/>
        <v>992.6</v>
      </c>
      <c r="O29" s="20"/>
      <c r="P29" s="20">
        <f t="shared" si="5"/>
        <v>2975</v>
      </c>
      <c r="Q29" s="20"/>
      <c r="R29" s="20">
        <f t="shared" si="6"/>
        <v>2803.28</v>
      </c>
      <c r="S29" s="20">
        <f t="shared" si="7"/>
        <v>2147.6</v>
      </c>
      <c r="T29" s="21">
        <f t="shared" si="8"/>
        <v>11196.72</v>
      </c>
      <c r="U29" s="61"/>
      <c r="V29"/>
      <c r="W29"/>
      <c r="X29"/>
      <c r="Y29" s="68"/>
      <c r="Z29" s="68"/>
      <c r="AA29"/>
      <c r="AB29" s="68"/>
      <c r="AC29" s="68"/>
      <c r="AD29"/>
      <c r="AE29"/>
      <c r="AF29"/>
      <c r="AG29"/>
      <c r="AH29"/>
    </row>
    <row r="30" spans="2:34" ht="15" customHeight="1" x14ac:dyDescent="0.25">
      <c r="B30" s="16">
        <f t="shared" si="9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 t="shared" si="0"/>
        <v>1506.75</v>
      </c>
      <c r="K30" s="20">
        <f t="shared" si="1"/>
        <v>3727.4999999999995</v>
      </c>
      <c r="L30" s="20">
        <f t="shared" si="2"/>
        <v>603.75</v>
      </c>
      <c r="M30" s="20">
        <f t="shared" si="3"/>
        <v>1596</v>
      </c>
      <c r="N30" s="20">
        <f t="shared" si="4"/>
        <v>3722.2500000000005</v>
      </c>
      <c r="O30" s="20"/>
      <c r="P30" s="20">
        <f t="shared" si="5"/>
        <v>11156.25</v>
      </c>
      <c r="Q30" s="20"/>
      <c r="R30" s="20">
        <f t="shared" si="6"/>
        <v>15452.13</v>
      </c>
      <c r="S30" s="20">
        <f t="shared" si="7"/>
        <v>8053.5</v>
      </c>
      <c r="T30" s="21">
        <f t="shared" si="8"/>
        <v>37047.870000000003</v>
      </c>
      <c r="U30" s="61"/>
      <c r="V30"/>
      <c r="W30"/>
      <c r="X30"/>
      <c r="Y30"/>
      <c r="Z30" s="68"/>
      <c r="AA30"/>
      <c r="AB30" s="68"/>
      <c r="AC30" s="68"/>
      <c r="AD30"/>
      <c r="AE30"/>
      <c r="AF30"/>
      <c r="AG30"/>
      <c r="AH30"/>
    </row>
    <row r="31" spans="2:34" ht="15" x14ac:dyDescent="0.25">
      <c r="B31" s="16">
        <f t="shared" si="9"/>
        <v>14</v>
      </c>
      <c r="C31" s="53" t="s">
        <v>403</v>
      </c>
      <c r="D31" s="54" t="s">
        <v>401</v>
      </c>
      <c r="E31" s="54" t="s">
        <v>402</v>
      </c>
      <c r="F31" s="18" t="s">
        <v>86</v>
      </c>
      <c r="G31" s="20">
        <v>27500</v>
      </c>
      <c r="H31" s="20">
        <v>6468.76</v>
      </c>
      <c r="I31" s="20"/>
      <c r="J31" s="20">
        <f t="shared" si="0"/>
        <v>789.25</v>
      </c>
      <c r="K31" s="20">
        <f t="shared" si="1"/>
        <v>1952.4999999999998</v>
      </c>
      <c r="L31" s="20">
        <f t="shared" si="2"/>
        <v>316.25</v>
      </c>
      <c r="M31" s="20">
        <f t="shared" si="3"/>
        <v>836</v>
      </c>
      <c r="N31" s="20">
        <f t="shared" si="4"/>
        <v>1949.7500000000002</v>
      </c>
      <c r="O31" s="20"/>
      <c r="P31" s="20">
        <f t="shared" si="5"/>
        <v>5843.75</v>
      </c>
      <c r="Q31" s="20"/>
      <c r="R31" s="20">
        <f t="shared" si="6"/>
        <v>8094.01</v>
      </c>
      <c r="S31" s="20">
        <f t="shared" si="7"/>
        <v>4218.5</v>
      </c>
      <c r="T31" s="21">
        <f t="shared" si="8"/>
        <v>19405.989999999998</v>
      </c>
      <c r="U31" s="61"/>
      <c r="V31"/>
      <c r="W31"/>
      <c r="X31"/>
      <c r="Y31"/>
      <c r="Z31" s="68"/>
      <c r="AA31"/>
      <c r="AB31" s="68"/>
      <c r="AC31" s="68"/>
      <c r="AD31"/>
      <c r="AE31"/>
      <c r="AF31"/>
      <c r="AG31"/>
      <c r="AH31"/>
    </row>
    <row r="32" spans="2:34" ht="12.75" customHeight="1" x14ac:dyDescent="0.25">
      <c r="B32" s="16">
        <f t="shared" si="9"/>
        <v>15</v>
      </c>
      <c r="C32" s="53" t="s">
        <v>419</v>
      </c>
      <c r="D32" s="54" t="s">
        <v>404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 t="shared" si="0"/>
        <v>401.8</v>
      </c>
      <c r="K32" s="20">
        <f t="shared" si="1"/>
        <v>993.99999999999989</v>
      </c>
      <c r="L32" s="20">
        <f t="shared" si="2"/>
        <v>161</v>
      </c>
      <c r="M32" s="20">
        <f t="shared" si="3"/>
        <v>425.6</v>
      </c>
      <c r="N32" s="20">
        <f t="shared" si="4"/>
        <v>992.6</v>
      </c>
      <c r="O32" s="20"/>
      <c r="P32" s="20">
        <f t="shared" si="5"/>
        <v>2975</v>
      </c>
      <c r="Q32" s="20"/>
      <c r="R32" s="20">
        <f t="shared" si="6"/>
        <v>2803.28</v>
      </c>
      <c r="S32" s="20">
        <f t="shared" si="7"/>
        <v>2147.6</v>
      </c>
      <c r="T32" s="21">
        <f t="shared" si="8"/>
        <v>11196.72</v>
      </c>
      <c r="U32" s="61"/>
      <c r="V32"/>
      <c r="W32"/>
      <c r="X32"/>
      <c r="Y32"/>
      <c r="Z32" s="68"/>
      <c r="AA32"/>
      <c r="AB32" s="68"/>
      <c r="AC32" s="68"/>
      <c r="AD32"/>
      <c r="AE32"/>
      <c r="AF32"/>
      <c r="AG32"/>
      <c r="AH32"/>
    </row>
    <row r="33" spans="2:34" ht="15" x14ac:dyDescent="0.25">
      <c r="B33" s="16">
        <f t="shared" si="9"/>
        <v>16</v>
      </c>
      <c r="C33" s="53" t="s">
        <v>420</v>
      </c>
      <c r="D33" s="54" t="s">
        <v>410</v>
      </c>
      <c r="E33" s="54" t="s">
        <v>71</v>
      </c>
      <c r="F33" s="18" t="s">
        <v>86</v>
      </c>
      <c r="G33" s="20">
        <v>9000</v>
      </c>
      <c r="H33" s="20">
        <v>1270.21</v>
      </c>
      <c r="I33" s="20"/>
      <c r="J33" s="20">
        <f t="shared" si="0"/>
        <v>258.3</v>
      </c>
      <c r="K33" s="20">
        <f t="shared" si="1"/>
        <v>638.99999999999989</v>
      </c>
      <c r="L33" s="20">
        <f t="shared" si="2"/>
        <v>103.5</v>
      </c>
      <c r="M33" s="20">
        <f t="shared" si="3"/>
        <v>273.60000000000002</v>
      </c>
      <c r="N33" s="20">
        <f t="shared" si="4"/>
        <v>638.1</v>
      </c>
      <c r="O33" s="20"/>
      <c r="P33" s="20">
        <f t="shared" si="5"/>
        <v>1912.5</v>
      </c>
      <c r="Q33" s="20"/>
      <c r="R33" s="20">
        <f t="shared" si="6"/>
        <v>1802.1100000000001</v>
      </c>
      <c r="S33" s="20">
        <f t="shared" si="7"/>
        <v>1380.6</v>
      </c>
      <c r="T33" s="21">
        <f t="shared" si="8"/>
        <v>7197.8899999999994</v>
      </c>
      <c r="U33" s="61"/>
      <c r="V33"/>
      <c r="W33"/>
      <c r="X33"/>
      <c r="Y33"/>
      <c r="Z33" s="68"/>
      <c r="AA33"/>
      <c r="AB33" s="68"/>
      <c r="AC33" s="68"/>
      <c r="AD33"/>
      <c r="AE33"/>
      <c r="AF33"/>
      <c r="AG33"/>
      <c r="AH33"/>
    </row>
    <row r="34" spans="2:34" ht="15" customHeight="1" x14ac:dyDescent="0.25">
      <c r="B34" s="16">
        <f t="shared" si="9"/>
        <v>17</v>
      </c>
      <c r="C34" s="53" t="s">
        <v>421</v>
      </c>
      <c r="D34" s="54" t="s">
        <v>415</v>
      </c>
      <c r="E34" s="54" t="s">
        <v>71</v>
      </c>
      <c r="F34" s="18" t="s">
        <v>86</v>
      </c>
      <c r="G34" s="20">
        <v>10000</v>
      </c>
      <c r="H34" s="20">
        <v>1411.34</v>
      </c>
      <c r="I34" s="20"/>
      <c r="J34" s="20">
        <f t="shared" si="0"/>
        <v>287</v>
      </c>
      <c r="K34" s="20">
        <f t="shared" si="1"/>
        <v>709.99999999999989</v>
      </c>
      <c r="L34" s="20">
        <f t="shared" si="2"/>
        <v>115</v>
      </c>
      <c r="M34" s="20">
        <f t="shared" si="3"/>
        <v>304</v>
      </c>
      <c r="N34" s="20">
        <f t="shared" si="4"/>
        <v>709</v>
      </c>
      <c r="O34" s="20"/>
      <c r="P34" s="20">
        <f t="shared" si="5"/>
        <v>2125</v>
      </c>
      <c r="Q34" s="20"/>
      <c r="R34" s="20">
        <f t="shared" si="6"/>
        <v>2002.34</v>
      </c>
      <c r="S34" s="20">
        <f t="shared" si="7"/>
        <v>1534</v>
      </c>
      <c r="T34" s="21">
        <f t="shared" si="8"/>
        <v>7997.66</v>
      </c>
      <c r="U34" s="61"/>
      <c r="V34"/>
      <c r="W34"/>
      <c r="X34"/>
      <c r="Y34"/>
      <c r="Z34" s="68"/>
      <c r="AA34"/>
      <c r="AB34" s="68"/>
      <c r="AC34" s="68"/>
      <c r="AD34"/>
      <c r="AE34"/>
      <c r="AF34"/>
      <c r="AG34"/>
      <c r="AH34"/>
    </row>
    <row r="35" spans="2:34" ht="15" customHeight="1" x14ac:dyDescent="0.25">
      <c r="B35" s="16">
        <f t="shared" si="9"/>
        <v>18</v>
      </c>
      <c r="C35" s="53" t="s">
        <v>422</v>
      </c>
      <c r="D35" s="54" t="s">
        <v>416</v>
      </c>
      <c r="E35" s="54" t="s">
        <v>164</v>
      </c>
      <c r="F35" s="18" t="s">
        <v>86</v>
      </c>
      <c r="G35" s="20">
        <v>14000</v>
      </c>
      <c r="H35" s="20">
        <v>1975.88</v>
      </c>
      <c r="I35" s="20"/>
      <c r="J35" s="20">
        <f t="shared" si="0"/>
        <v>401.8</v>
      </c>
      <c r="K35" s="20">
        <f t="shared" si="1"/>
        <v>993.99999999999989</v>
      </c>
      <c r="L35" s="20">
        <f t="shared" si="2"/>
        <v>161</v>
      </c>
      <c r="M35" s="20">
        <f t="shared" si="3"/>
        <v>425.6</v>
      </c>
      <c r="N35" s="20">
        <f t="shared" si="4"/>
        <v>992.6</v>
      </c>
      <c r="O35" s="20"/>
      <c r="P35" s="20">
        <f t="shared" si="5"/>
        <v>2975</v>
      </c>
      <c r="Q35" s="20"/>
      <c r="R35" s="20">
        <f t="shared" si="6"/>
        <v>2803.28</v>
      </c>
      <c r="S35" s="20">
        <f t="shared" si="7"/>
        <v>2147.6</v>
      </c>
      <c r="T35" s="21">
        <f t="shared" si="8"/>
        <v>11196.72</v>
      </c>
      <c r="U35" s="61"/>
      <c r="V35"/>
      <c r="W35"/>
      <c r="X35"/>
      <c r="Y35"/>
      <c r="Z35" s="68"/>
      <c r="AA35"/>
      <c r="AB35" s="68"/>
      <c r="AC35" s="68"/>
      <c r="AD35"/>
      <c r="AE35"/>
      <c r="AF35"/>
      <c r="AG35"/>
      <c r="AH35"/>
    </row>
    <row r="36" spans="2:34" ht="15" customHeight="1" x14ac:dyDescent="0.25">
      <c r="B36" s="16">
        <f t="shared" si="9"/>
        <v>19</v>
      </c>
      <c r="C36" s="53" t="s">
        <v>423</v>
      </c>
      <c r="D36" s="54" t="s">
        <v>418</v>
      </c>
      <c r="E36" s="54" t="s">
        <v>71</v>
      </c>
      <c r="F36" s="18" t="s">
        <v>86</v>
      </c>
      <c r="G36" s="20">
        <v>10000</v>
      </c>
      <c r="H36" s="20">
        <v>1411.34</v>
      </c>
      <c r="I36" s="20"/>
      <c r="J36" s="20">
        <f t="shared" si="0"/>
        <v>287</v>
      </c>
      <c r="K36" s="20">
        <f t="shared" si="1"/>
        <v>709.99999999999989</v>
      </c>
      <c r="L36" s="20">
        <f t="shared" si="2"/>
        <v>115</v>
      </c>
      <c r="M36" s="20">
        <f t="shared" si="3"/>
        <v>304</v>
      </c>
      <c r="N36" s="20">
        <f t="shared" si="4"/>
        <v>709</v>
      </c>
      <c r="O36" s="20"/>
      <c r="P36" s="20">
        <f t="shared" si="5"/>
        <v>2125</v>
      </c>
      <c r="Q36" s="20"/>
      <c r="R36" s="20">
        <f t="shared" si="6"/>
        <v>2002.34</v>
      </c>
      <c r="S36" s="20">
        <f t="shared" si="7"/>
        <v>1534</v>
      </c>
      <c r="T36" s="21">
        <f t="shared" si="8"/>
        <v>7997.66</v>
      </c>
      <c r="U36" s="61"/>
      <c r="V36"/>
      <c r="W36"/>
      <c r="X36"/>
      <c r="Y36"/>
      <c r="Z36" s="68"/>
      <c r="AA36"/>
      <c r="AB36" s="68"/>
      <c r="AC36" s="68"/>
      <c r="AD36"/>
      <c r="AE36"/>
      <c r="AF36"/>
      <c r="AG36"/>
      <c r="AH36"/>
    </row>
    <row r="37" spans="2:34" ht="15" customHeight="1" x14ac:dyDescent="0.25">
      <c r="B37" s="16">
        <f t="shared" si="9"/>
        <v>20</v>
      </c>
      <c r="C37" s="53" t="s">
        <v>434</v>
      </c>
      <c r="D37" s="54" t="s">
        <v>429</v>
      </c>
      <c r="E37" s="54" t="s">
        <v>71</v>
      </c>
      <c r="F37" s="18" t="s">
        <v>86</v>
      </c>
      <c r="G37" s="20">
        <v>14000</v>
      </c>
      <c r="H37" s="20">
        <v>1975.89</v>
      </c>
      <c r="I37" s="20"/>
      <c r="J37" s="20">
        <f t="shared" si="0"/>
        <v>401.8</v>
      </c>
      <c r="K37" s="20">
        <f t="shared" si="1"/>
        <v>993.99999999999989</v>
      </c>
      <c r="L37" s="20">
        <f t="shared" si="2"/>
        <v>161</v>
      </c>
      <c r="M37" s="20">
        <f t="shared" si="3"/>
        <v>425.6</v>
      </c>
      <c r="N37" s="20">
        <f t="shared" si="4"/>
        <v>992.6</v>
      </c>
      <c r="O37" s="20"/>
      <c r="P37" s="20">
        <f t="shared" si="5"/>
        <v>2975</v>
      </c>
      <c r="Q37" s="20"/>
      <c r="R37" s="20">
        <f t="shared" si="6"/>
        <v>2803.29</v>
      </c>
      <c r="S37" s="20">
        <f t="shared" si="7"/>
        <v>2147.6</v>
      </c>
      <c r="T37" s="21">
        <f t="shared" si="8"/>
        <v>11196.71</v>
      </c>
      <c r="U37" s="61"/>
      <c r="V37"/>
      <c r="W37"/>
      <c r="X37"/>
      <c r="Y37"/>
      <c r="Z37" s="68"/>
      <c r="AA37"/>
      <c r="AB37" s="68"/>
      <c r="AC37" s="68"/>
      <c r="AD37"/>
      <c r="AE37"/>
      <c r="AF37"/>
      <c r="AG37"/>
      <c r="AH37"/>
    </row>
    <row r="38" spans="2:34" ht="15" x14ac:dyDescent="0.25">
      <c r="B38" s="16">
        <f t="shared" si="9"/>
        <v>21</v>
      </c>
      <c r="C38" s="53" t="s">
        <v>377</v>
      </c>
      <c r="D38" s="54" t="s">
        <v>433</v>
      </c>
      <c r="E38" s="54" t="s">
        <v>164</v>
      </c>
      <c r="F38" s="18" t="s">
        <v>86</v>
      </c>
      <c r="G38" s="20">
        <v>43000</v>
      </c>
      <c r="H38" s="20">
        <v>8793.0400000000009</v>
      </c>
      <c r="I38" s="20"/>
      <c r="J38" s="20">
        <f t="shared" si="0"/>
        <v>1234.0999999999999</v>
      </c>
      <c r="K38" s="20">
        <f t="shared" si="1"/>
        <v>3052.9999999999995</v>
      </c>
      <c r="L38" s="20">
        <f t="shared" si="2"/>
        <v>494.5</v>
      </c>
      <c r="M38" s="20">
        <f t="shared" si="3"/>
        <v>1307.2</v>
      </c>
      <c r="N38" s="20">
        <f t="shared" si="4"/>
        <v>3048.7000000000003</v>
      </c>
      <c r="O38" s="20"/>
      <c r="P38" s="20">
        <f t="shared" si="5"/>
        <v>9137.5</v>
      </c>
      <c r="Q38" s="20"/>
      <c r="R38" s="20">
        <f t="shared" si="6"/>
        <v>11334.34</v>
      </c>
      <c r="S38" s="20">
        <f t="shared" si="7"/>
        <v>6596.2</v>
      </c>
      <c r="T38" s="21">
        <f t="shared" si="8"/>
        <v>31665.66</v>
      </c>
      <c r="U38" s="61"/>
      <c r="V38"/>
      <c r="W38"/>
      <c r="X38"/>
      <c r="Y38"/>
      <c r="Z38" s="68"/>
      <c r="AA38"/>
      <c r="AB38" s="68"/>
      <c r="AC38" s="68"/>
      <c r="AD38"/>
      <c r="AE38"/>
      <c r="AF38"/>
      <c r="AG38"/>
      <c r="AH38"/>
    </row>
    <row r="39" spans="2:34" ht="15" customHeight="1" x14ac:dyDescent="0.25">
      <c r="B39" s="16">
        <f t="shared" si="9"/>
        <v>22</v>
      </c>
      <c r="C39" s="53" t="s">
        <v>364</v>
      </c>
      <c r="D39" s="54" t="s">
        <v>435</v>
      </c>
      <c r="E39" s="54" t="s">
        <v>436</v>
      </c>
      <c r="F39" s="18" t="s">
        <v>85</v>
      </c>
      <c r="G39" s="20">
        <v>60000</v>
      </c>
      <c r="H39" s="20">
        <v>14113.57</v>
      </c>
      <c r="I39" s="20"/>
      <c r="J39" s="20">
        <f t="shared" si="0"/>
        <v>1722</v>
      </c>
      <c r="K39" s="20">
        <f t="shared" si="1"/>
        <v>4260</v>
      </c>
      <c r="L39" s="20">
        <f t="shared" si="2"/>
        <v>690</v>
      </c>
      <c r="M39" s="20">
        <f t="shared" si="3"/>
        <v>1824</v>
      </c>
      <c r="N39" s="20">
        <f t="shared" si="4"/>
        <v>4254</v>
      </c>
      <c r="O39" s="20"/>
      <c r="P39" s="20">
        <f t="shared" si="5"/>
        <v>12750</v>
      </c>
      <c r="Q39" s="20"/>
      <c r="R39" s="20">
        <f t="shared" si="6"/>
        <v>17659.57</v>
      </c>
      <c r="S39" s="20">
        <f t="shared" si="7"/>
        <v>9204</v>
      </c>
      <c r="T39" s="21">
        <f t="shared" si="8"/>
        <v>42340.43</v>
      </c>
      <c r="U39" s="61"/>
      <c r="V39"/>
      <c r="W39"/>
      <c r="X39"/>
      <c r="Y39"/>
      <c r="Z39" s="68"/>
      <c r="AA39"/>
      <c r="AB39" s="68"/>
      <c r="AC39" s="68"/>
      <c r="AD39"/>
      <c r="AE39"/>
      <c r="AF39"/>
      <c r="AG39"/>
      <c r="AH39"/>
    </row>
    <row r="40" spans="2:34" ht="15" x14ac:dyDescent="0.25">
      <c r="B40" s="16">
        <f t="shared" si="9"/>
        <v>23</v>
      </c>
      <c r="C40" s="53" t="s">
        <v>442</v>
      </c>
      <c r="D40" s="54" t="s">
        <v>438</v>
      </c>
      <c r="E40" s="54" t="s">
        <v>439</v>
      </c>
      <c r="F40" s="18" t="s">
        <v>86</v>
      </c>
      <c r="G40" s="20">
        <v>15000</v>
      </c>
      <c r="H40" s="20">
        <v>3528.45</v>
      </c>
      <c r="I40" s="20"/>
      <c r="J40" s="20">
        <f t="shared" si="0"/>
        <v>430.5</v>
      </c>
      <c r="K40" s="20">
        <f t="shared" si="1"/>
        <v>1065</v>
      </c>
      <c r="L40" s="20">
        <f t="shared" si="2"/>
        <v>172.5</v>
      </c>
      <c r="M40" s="20">
        <f t="shared" si="3"/>
        <v>456</v>
      </c>
      <c r="N40" s="20">
        <f t="shared" si="4"/>
        <v>1063.5</v>
      </c>
      <c r="O40" s="20"/>
      <c r="P40" s="20">
        <f t="shared" si="5"/>
        <v>3187.5</v>
      </c>
      <c r="Q40" s="20"/>
      <c r="R40" s="20">
        <f t="shared" si="6"/>
        <v>4414.95</v>
      </c>
      <c r="S40" s="20">
        <f t="shared" si="7"/>
        <v>2301</v>
      </c>
      <c r="T40" s="21">
        <f t="shared" si="8"/>
        <v>10585.05</v>
      </c>
      <c r="U40" s="61"/>
      <c r="V40"/>
      <c r="W40"/>
      <c r="X40"/>
      <c r="Y40"/>
      <c r="Z40" s="68"/>
      <c r="AA40"/>
      <c r="AB40" s="68"/>
      <c r="AC40" s="68"/>
      <c r="AD40"/>
      <c r="AE40"/>
      <c r="AF40"/>
      <c r="AG40"/>
      <c r="AH40"/>
    </row>
    <row r="41" spans="2:34" ht="15" customHeight="1" x14ac:dyDescent="0.25">
      <c r="B41" s="16">
        <f t="shared" si="9"/>
        <v>24</v>
      </c>
      <c r="C41" s="53" t="s">
        <v>403</v>
      </c>
      <c r="D41" s="54" t="s">
        <v>441</v>
      </c>
      <c r="E41" s="54" t="s">
        <v>402</v>
      </c>
      <c r="F41" s="18" t="s">
        <v>86</v>
      </c>
      <c r="G41" s="20">
        <v>27500</v>
      </c>
      <c r="H41" s="20">
        <v>6468.76</v>
      </c>
      <c r="I41" s="20"/>
      <c r="J41" s="20">
        <f t="shared" si="0"/>
        <v>789.25</v>
      </c>
      <c r="K41" s="20">
        <f t="shared" si="1"/>
        <v>1952.4999999999998</v>
      </c>
      <c r="L41" s="20">
        <f t="shared" si="2"/>
        <v>316.25</v>
      </c>
      <c r="M41" s="20">
        <f t="shared" si="3"/>
        <v>836</v>
      </c>
      <c r="N41" s="20">
        <f t="shared" si="4"/>
        <v>1949.7500000000002</v>
      </c>
      <c r="O41" s="20"/>
      <c r="P41" s="20">
        <f t="shared" si="5"/>
        <v>5843.75</v>
      </c>
      <c r="Q41" s="20"/>
      <c r="R41" s="20">
        <f t="shared" si="6"/>
        <v>8094.01</v>
      </c>
      <c r="S41" s="20">
        <f t="shared" si="7"/>
        <v>4218.5</v>
      </c>
      <c r="T41" s="21">
        <f t="shared" si="8"/>
        <v>19405.989999999998</v>
      </c>
      <c r="U41" s="61"/>
      <c r="V41"/>
      <c r="W41"/>
      <c r="X41"/>
      <c r="Y41"/>
      <c r="Z41" s="68"/>
      <c r="AA41"/>
      <c r="AB41" s="68"/>
      <c r="AC41" s="68"/>
      <c r="AD41"/>
      <c r="AE41"/>
      <c r="AF41"/>
      <c r="AG41"/>
      <c r="AH41"/>
    </row>
    <row r="42" spans="2:34" ht="15" x14ac:dyDescent="0.25">
      <c r="B42" s="16">
        <f t="shared" si="9"/>
        <v>25</v>
      </c>
      <c r="C42" s="59" t="s">
        <v>445</v>
      </c>
      <c r="D42" s="54" t="s">
        <v>444</v>
      </c>
      <c r="E42" s="54" t="s">
        <v>71</v>
      </c>
      <c r="F42" s="18" t="s">
        <v>86</v>
      </c>
      <c r="G42" s="20">
        <v>14000</v>
      </c>
      <c r="H42" s="20">
        <v>1975.88</v>
      </c>
      <c r="I42" s="20"/>
      <c r="J42" s="20">
        <f t="shared" si="0"/>
        <v>401.8</v>
      </c>
      <c r="K42" s="20">
        <f t="shared" si="1"/>
        <v>993.99999999999989</v>
      </c>
      <c r="L42" s="20">
        <f t="shared" si="2"/>
        <v>161</v>
      </c>
      <c r="M42" s="20">
        <f t="shared" si="3"/>
        <v>425.6</v>
      </c>
      <c r="N42" s="20">
        <f t="shared" si="4"/>
        <v>992.6</v>
      </c>
      <c r="O42" s="20"/>
      <c r="P42" s="20">
        <f t="shared" si="5"/>
        <v>2975</v>
      </c>
      <c r="Q42" s="20"/>
      <c r="R42" s="20">
        <f t="shared" si="6"/>
        <v>2803.28</v>
      </c>
      <c r="S42" s="20">
        <f t="shared" si="7"/>
        <v>2147.6</v>
      </c>
      <c r="T42" s="21">
        <f t="shared" si="8"/>
        <v>11196.72</v>
      </c>
      <c r="U42" s="61"/>
      <c r="V42"/>
      <c r="W42"/>
      <c r="X42"/>
      <c r="Y42"/>
      <c r="Z42" s="68"/>
      <c r="AA42"/>
      <c r="AB42" s="68"/>
      <c r="AC42" s="68"/>
      <c r="AD42"/>
      <c r="AE42"/>
      <c r="AF42"/>
      <c r="AG42"/>
      <c r="AH42"/>
    </row>
    <row r="43" spans="2:34" ht="14.25" customHeight="1" x14ac:dyDescent="0.25">
      <c r="B43" s="37"/>
      <c r="C43" s="56" t="s">
        <v>88</v>
      </c>
      <c r="D43" s="37"/>
      <c r="E43" s="37"/>
      <c r="F43" s="38"/>
      <c r="G43" s="40"/>
      <c r="H43" s="40"/>
      <c r="I43" s="40"/>
      <c r="J43" s="40"/>
      <c r="K43" s="40"/>
      <c r="L43" s="41"/>
      <c r="M43" s="40"/>
      <c r="N43" s="40"/>
      <c r="O43" s="41"/>
      <c r="P43" s="41"/>
      <c r="Q43" s="41"/>
      <c r="R43" s="41"/>
      <c r="S43" s="41"/>
      <c r="T43" s="42"/>
      <c r="U43" s="61"/>
      <c r="V43"/>
      <c r="W43"/>
      <c r="X43"/>
      <c r="Y43"/>
      <c r="Z43" s="68"/>
      <c r="AA43"/>
      <c r="AB43" s="68"/>
      <c r="AC43" s="68"/>
      <c r="AD43"/>
      <c r="AE43"/>
      <c r="AF43"/>
      <c r="AG43"/>
      <c r="AH43"/>
    </row>
    <row r="44" spans="2:34" ht="15" customHeight="1" x14ac:dyDescent="0.25">
      <c r="B44" s="16">
        <f>1+B42</f>
        <v>26</v>
      </c>
      <c r="C44" s="17" t="s">
        <v>341</v>
      </c>
      <c r="D44" s="18" t="s">
        <v>322</v>
      </c>
      <c r="E44" s="18" t="s">
        <v>321</v>
      </c>
      <c r="F44" s="18" t="s">
        <v>86</v>
      </c>
      <c r="G44" s="20">
        <v>10000</v>
      </c>
      <c r="H44" s="20">
        <v>2352.3200000000002</v>
      </c>
      <c r="I44" s="20"/>
      <c r="J44" s="20">
        <f t="shared" ref="J44:J53" si="10">+G44*2.87%</f>
        <v>287</v>
      </c>
      <c r="K44" s="20">
        <f t="shared" ref="K44:K53" si="11">G44*7.1%</f>
        <v>709.99999999999989</v>
      </c>
      <c r="L44" s="20">
        <f t="shared" ref="L44:L53" si="12">G44*1.15%</f>
        <v>115</v>
      </c>
      <c r="M44" s="20">
        <f t="shared" ref="M44:M53" si="13">+G44*3.04%</f>
        <v>304</v>
      </c>
      <c r="N44" s="20">
        <f t="shared" ref="N44:N53" si="14">G44*7.09%</f>
        <v>709</v>
      </c>
      <c r="O44" s="20">
        <v>3430.92</v>
      </c>
      <c r="P44" s="20">
        <f t="shared" ref="P44:P53" si="15">J44+K44+L44+M44+N44</f>
        <v>2125</v>
      </c>
      <c r="Q44" s="20"/>
      <c r="R44" s="20">
        <f>+J44+M44+Q44+H44</f>
        <v>2943.32</v>
      </c>
      <c r="S44" s="20">
        <f t="shared" ref="S44:S53" si="16">+N44+L44+K44</f>
        <v>1534</v>
      </c>
      <c r="T44" s="21">
        <f t="shared" ref="T44:T53" si="17">+G44-R44</f>
        <v>7056.68</v>
      </c>
      <c r="U44" s="61"/>
      <c r="V44"/>
      <c r="W44"/>
      <c r="X44"/>
      <c r="Y44"/>
      <c r="Z44" s="68"/>
      <c r="AA44"/>
      <c r="AB44" s="68"/>
      <c r="AC44" s="68"/>
      <c r="AD44"/>
      <c r="AE44"/>
      <c r="AF44"/>
      <c r="AG44"/>
      <c r="AH44"/>
    </row>
    <row r="45" spans="2:34" ht="15" x14ac:dyDescent="0.25">
      <c r="B45" s="16">
        <f t="shared" si="9"/>
        <v>27</v>
      </c>
      <c r="C45" s="17" t="s">
        <v>361</v>
      </c>
      <c r="D45" s="18" t="s">
        <v>355</v>
      </c>
      <c r="E45" s="18" t="s">
        <v>83</v>
      </c>
      <c r="F45" s="18" t="s">
        <v>85</v>
      </c>
      <c r="G45" s="20">
        <v>45000</v>
      </c>
      <c r="H45" s="20">
        <v>9545.76</v>
      </c>
      <c r="I45" s="20"/>
      <c r="J45" s="20">
        <f t="shared" si="10"/>
        <v>1291.5</v>
      </c>
      <c r="K45" s="20">
        <f t="shared" si="11"/>
        <v>3194.9999999999995</v>
      </c>
      <c r="L45" s="20">
        <f t="shared" si="12"/>
        <v>517.5</v>
      </c>
      <c r="M45" s="20">
        <f t="shared" si="13"/>
        <v>1368</v>
      </c>
      <c r="N45" s="20">
        <f t="shared" si="14"/>
        <v>3190.5</v>
      </c>
      <c r="O45" s="20"/>
      <c r="P45" s="20">
        <f t="shared" si="15"/>
        <v>9562.5</v>
      </c>
      <c r="Q45" s="20"/>
      <c r="R45" s="20">
        <f>+J45+M45+O45+Q45+H45</f>
        <v>12205.26</v>
      </c>
      <c r="S45" s="20">
        <f t="shared" si="16"/>
        <v>6903</v>
      </c>
      <c r="T45" s="21">
        <f t="shared" si="17"/>
        <v>32794.74</v>
      </c>
      <c r="U45" s="61"/>
      <c r="V45"/>
      <c r="W45"/>
      <c r="X45"/>
      <c r="Y45"/>
      <c r="Z45" s="68"/>
      <c r="AA45"/>
      <c r="AB45" s="68"/>
      <c r="AC45" s="68"/>
      <c r="AD45"/>
      <c r="AE45"/>
      <c r="AF45"/>
      <c r="AG45"/>
      <c r="AH45"/>
    </row>
    <row r="46" spans="2:34" ht="15" x14ac:dyDescent="0.25">
      <c r="B46" s="16">
        <f t="shared" si="9"/>
        <v>28</v>
      </c>
      <c r="C46" s="17" t="s">
        <v>352</v>
      </c>
      <c r="D46" s="18" t="s">
        <v>348</v>
      </c>
      <c r="E46" s="18" t="s">
        <v>344</v>
      </c>
      <c r="F46" s="18" t="s">
        <v>85</v>
      </c>
      <c r="G46" s="20">
        <v>10000</v>
      </c>
      <c r="H46" s="20">
        <v>2352.3200000000002</v>
      </c>
      <c r="I46" s="20"/>
      <c r="J46" s="20">
        <f t="shared" si="10"/>
        <v>287</v>
      </c>
      <c r="K46" s="20">
        <f t="shared" si="11"/>
        <v>709.99999999999989</v>
      </c>
      <c r="L46" s="20">
        <f t="shared" si="12"/>
        <v>115</v>
      </c>
      <c r="M46" s="20">
        <f t="shared" si="13"/>
        <v>304</v>
      </c>
      <c r="N46" s="20">
        <f t="shared" si="14"/>
        <v>709</v>
      </c>
      <c r="O46" s="20"/>
      <c r="P46" s="20">
        <f t="shared" si="15"/>
        <v>2125</v>
      </c>
      <c r="Q46" s="20"/>
      <c r="R46" s="20">
        <f>+J46+M46+O46+Q46+H46</f>
        <v>2943.32</v>
      </c>
      <c r="S46" s="20">
        <f t="shared" si="16"/>
        <v>1534</v>
      </c>
      <c r="T46" s="21">
        <f t="shared" si="17"/>
        <v>7056.68</v>
      </c>
      <c r="U46" s="61"/>
      <c r="V46"/>
      <c r="W46"/>
      <c r="X46"/>
      <c r="Y46"/>
      <c r="Z46" s="68"/>
      <c r="AA46"/>
      <c r="AB46" s="68"/>
      <c r="AC46" s="68"/>
      <c r="AD46"/>
      <c r="AE46"/>
      <c r="AF46"/>
      <c r="AG46"/>
      <c r="AH46"/>
    </row>
    <row r="47" spans="2:34" ht="12" customHeight="1" x14ac:dyDescent="0.25">
      <c r="B47" s="16">
        <f t="shared" si="9"/>
        <v>29</v>
      </c>
      <c r="C47" s="17" t="s">
        <v>352</v>
      </c>
      <c r="D47" s="18" t="s">
        <v>349</v>
      </c>
      <c r="E47" s="18" t="s">
        <v>350</v>
      </c>
      <c r="F47" s="18" t="s">
        <v>86</v>
      </c>
      <c r="G47" s="20">
        <v>25000</v>
      </c>
      <c r="H47" s="20">
        <v>5880.7</v>
      </c>
      <c r="I47" s="20"/>
      <c r="J47" s="20">
        <f t="shared" si="10"/>
        <v>717.5</v>
      </c>
      <c r="K47" s="20">
        <f t="shared" si="11"/>
        <v>1774.9999999999998</v>
      </c>
      <c r="L47" s="20">
        <f t="shared" si="12"/>
        <v>287.5</v>
      </c>
      <c r="M47" s="20">
        <f t="shared" si="13"/>
        <v>760</v>
      </c>
      <c r="N47" s="20">
        <f t="shared" si="14"/>
        <v>1772.5000000000002</v>
      </c>
      <c r="O47" s="20">
        <v>1715.46</v>
      </c>
      <c r="P47" s="20">
        <f t="shared" si="15"/>
        <v>5312.5</v>
      </c>
      <c r="Q47" s="20"/>
      <c r="R47" s="20">
        <f>+J47+M47+Q47+H47</f>
        <v>7358.2</v>
      </c>
      <c r="S47" s="20">
        <f t="shared" si="16"/>
        <v>3835</v>
      </c>
      <c r="T47" s="21">
        <f t="shared" si="17"/>
        <v>17641.8</v>
      </c>
      <c r="U47" s="61"/>
      <c r="V47"/>
      <c r="W47"/>
      <c r="X47"/>
      <c r="Y47"/>
      <c r="Z47" s="68"/>
      <c r="AA47"/>
      <c r="AB47" s="68"/>
      <c r="AC47" s="68"/>
      <c r="AD47"/>
      <c r="AE47"/>
      <c r="AF47"/>
      <c r="AG47"/>
      <c r="AH47"/>
    </row>
    <row r="48" spans="2:34" ht="15" x14ac:dyDescent="0.25">
      <c r="B48" s="16">
        <f t="shared" si="9"/>
        <v>30</v>
      </c>
      <c r="C48" s="17" t="s">
        <v>341</v>
      </c>
      <c r="D48" s="18" t="s">
        <v>331</v>
      </c>
      <c r="E48" s="18" t="s">
        <v>321</v>
      </c>
      <c r="F48" s="18" t="s">
        <v>86</v>
      </c>
      <c r="G48" s="20">
        <v>10000</v>
      </c>
      <c r="H48" s="20">
        <v>2352.3200000000002</v>
      </c>
      <c r="I48" s="20"/>
      <c r="J48" s="20">
        <f t="shared" si="10"/>
        <v>287</v>
      </c>
      <c r="K48" s="20">
        <f t="shared" si="11"/>
        <v>709.99999999999989</v>
      </c>
      <c r="L48" s="20">
        <f t="shared" si="12"/>
        <v>115</v>
      </c>
      <c r="M48" s="20">
        <f t="shared" si="13"/>
        <v>304</v>
      </c>
      <c r="N48" s="20">
        <f t="shared" si="14"/>
        <v>709</v>
      </c>
      <c r="O48" s="20">
        <v>1715.46</v>
      </c>
      <c r="P48" s="20">
        <f t="shared" si="15"/>
        <v>2125</v>
      </c>
      <c r="Q48" s="20"/>
      <c r="R48" s="20">
        <f>+J48+M48+Q48+H48</f>
        <v>2943.32</v>
      </c>
      <c r="S48" s="20">
        <f t="shared" si="16"/>
        <v>1534</v>
      </c>
      <c r="T48" s="21">
        <f t="shared" si="17"/>
        <v>7056.68</v>
      </c>
      <c r="U48" s="61"/>
      <c r="V48"/>
      <c r="W48"/>
      <c r="X48"/>
      <c r="Y48"/>
      <c r="Z48" s="68"/>
      <c r="AA48"/>
      <c r="AB48" s="68"/>
      <c r="AC48" s="68"/>
      <c r="AD48"/>
      <c r="AE48"/>
      <c r="AF48"/>
      <c r="AG48"/>
      <c r="AH48"/>
    </row>
    <row r="49" spans="2:34" ht="15" x14ac:dyDescent="0.25">
      <c r="B49" s="16">
        <f t="shared" si="9"/>
        <v>31</v>
      </c>
      <c r="C49" s="17" t="s">
        <v>316</v>
      </c>
      <c r="D49" s="18" t="s">
        <v>315</v>
      </c>
      <c r="E49" s="18" t="s">
        <v>75</v>
      </c>
      <c r="F49" s="18" t="s">
        <v>86</v>
      </c>
      <c r="G49" s="20">
        <v>14000</v>
      </c>
      <c r="H49" s="20">
        <v>1975.88</v>
      </c>
      <c r="I49" s="20"/>
      <c r="J49" s="20">
        <f t="shared" si="10"/>
        <v>401.8</v>
      </c>
      <c r="K49" s="20">
        <f t="shared" si="11"/>
        <v>993.99999999999989</v>
      </c>
      <c r="L49" s="20">
        <f t="shared" si="12"/>
        <v>161</v>
      </c>
      <c r="M49" s="20">
        <f t="shared" si="13"/>
        <v>425.6</v>
      </c>
      <c r="N49" s="20">
        <f t="shared" si="14"/>
        <v>992.6</v>
      </c>
      <c r="O49" s="20"/>
      <c r="P49" s="20">
        <f t="shared" si="15"/>
        <v>2975</v>
      </c>
      <c r="Q49" s="20"/>
      <c r="R49" s="20">
        <f>+J49+M49+O49+Q49+H49</f>
        <v>2803.28</v>
      </c>
      <c r="S49" s="20">
        <f t="shared" si="16"/>
        <v>2147.6</v>
      </c>
      <c r="T49" s="21">
        <f t="shared" si="17"/>
        <v>11196.72</v>
      </c>
      <c r="U49" s="61"/>
      <c r="V49"/>
      <c r="W49"/>
      <c r="X49"/>
      <c r="Y49"/>
      <c r="Z49" s="68"/>
      <c r="AA49"/>
      <c r="AB49" s="68"/>
      <c r="AC49" s="68"/>
      <c r="AD49"/>
      <c r="AE49"/>
      <c r="AF49"/>
      <c r="AG49"/>
      <c r="AH49"/>
    </row>
    <row r="50" spans="2:34" ht="15" customHeight="1" x14ac:dyDescent="0.25">
      <c r="B50" s="16">
        <f t="shared" si="9"/>
        <v>32</v>
      </c>
      <c r="C50" s="53" t="s">
        <v>363</v>
      </c>
      <c r="D50" s="18" t="s">
        <v>358</v>
      </c>
      <c r="E50" s="18" t="s">
        <v>71</v>
      </c>
      <c r="F50" s="18" t="s">
        <v>86</v>
      </c>
      <c r="G50" s="20">
        <v>14000</v>
      </c>
      <c r="H50" s="20">
        <v>1975.88</v>
      </c>
      <c r="I50" s="20"/>
      <c r="J50" s="20">
        <f t="shared" si="10"/>
        <v>401.8</v>
      </c>
      <c r="K50" s="20">
        <f t="shared" si="11"/>
        <v>993.99999999999989</v>
      </c>
      <c r="L50" s="20">
        <f t="shared" si="12"/>
        <v>161</v>
      </c>
      <c r="M50" s="20">
        <f t="shared" si="13"/>
        <v>425.6</v>
      </c>
      <c r="N50" s="20">
        <f t="shared" si="14"/>
        <v>992.6</v>
      </c>
      <c r="O50" s="20"/>
      <c r="P50" s="20">
        <f t="shared" si="15"/>
        <v>2975</v>
      </c>
      <c r="Q50" s="20"/>
      <c r="R50" s="20">
        <f>+J50+M50+O50+Q50+H50</f>
        <v>2803.28</v>
      </c>
      <c r="S50" s="20">
        <f t="shared" si="16"/>
        <v>2147.6</v>
      </c>
      <c r="T50" s="21">
        <f t="shared" si="17"/>
        <v>11196.72</v>
      </c>
      <c r="U50" s="61"/>
      <c r="V50"/>
      <c r="W50"/>
      <c r="X50"/>
      <c r="Y50"/>
      <c r="Z50" s="68"/>
      <c r="AA50"/>
      <c r="AB50" s="68"/>
      <c r="AC50" s="68"/>
      <c r="AD50"/>
      <c r="AE50"/>
      <c r="AF50"/>
      <c r="AG50"/>
      <c r="AH50"/>
    </row>
    <row r="51" spans="2:34" ht="15" x14ac:dyDescent="0.25">
      <c r="B51" s="16">
        <f t="shared" si="9"/>
        <v>33</v>
      </c>
      <c r="C51" s="17" t="s">
        <v>318</v>
      </c>
      <c r="D51" s="18" t="s">
        <v>68</v>
      </c>
      <c r="E51" s="18" t="s">
        <v>118</v>
      </c>
      <c r="F51" s="18" t="s">
        <v>85</v>
      </c>
      <c r="G51" s="20">
        <v>10000</v>
      </c>
      <c r="H51" s="20">
        <v>2352.3200000000002</v>
      </c>
      <c r="I51" s="20"/>
      <c r="J51" s="20">
        <f t="shared" si="10"/>
        <v>287</v>
      </c>
      <c r="K51" s="20">
        <f t="shared" si="11"/>
        <v>709.99999999999989</v>
      </c>
      <c r="L51" s="20">
        <f t="shared" si="12"/>
        <v>115</v>
      </c>
      <c r="M51" s="20">
        <f t="shared" si="13"/>
        <v>304</v>
      </c>
      <c r="N51" s="20">
        <f t="shared" si="14"/>
        <v>709</v>
      </c>
      <c r="O51" s="20"/>
      <c r="P51" s="20">
        <f t="shared" si="15"/>
        <v>2125</v>
      </c>
      <c r="Q51" s="20"/>
      <c r="R51" s="20">
        <f>+J51+M51+O51+Q51+H51</f>
        <v>2943.32</v>
      </c>
      <c r="S51" s="20">
        <f t="shared" si="16"/>
        <v>1534</v>
      </c>
      <c r="T51" s="21">
        <f t="shared" si="17"/>
        <v>7056.68</v>
      </c>
      <c r="U51" s="61"/>
      <c r="V51"/>
      <c r="W51"/>
      <c r="X51"/>
      <c r="Y51"/>
      <c r="Z51" s="68"/>
      <c r="AA51"/>
      <c r="AB51" s="68"/>
      <c r="AC51" s="68"/>
      <c r="AD51"/>
      <c r="AE51"/>
      <c r="AF51"/>
      <c r="AG51"/>
      <c r="AH51"/>
    </row>
    <row r="52" spans="2:34" ht="15" customHeight="1" x14ac:dyDescent="0.25">
      <c r="B52" s="16">
        <f t="shared" si="9"/>
        <v>34</v>
      </c>
      <c r="C52" s="17" t="s">
        <v>378</v>
      </c>
      <c r="D52" s="18" t="s">
        <v>373</v>
      </c>
      <c r="E52" s="18" t="s">
        <v>71</v>
      </c>
      <c r="F52" s="18" t="s">
        <v>86</v>
      </c>
      <c r="G52" s="20">
        <v>59000</v>
      </c>
      <c r="H52" s="20">
        <v>11521.65</v>
      </c>
      <c r="I52" s="20"/>
      <c r="J52" s="20">
        <f t="shared" si="10"/>
        <v>1693.3</v>
      </c>
      <c r="K52" s="20">
        <f t="shared" si="11"/>
        <v>4189</v>
      </c>
      <c r="L52" s="20">
        <f t="shared" si="12"/>
        <v>678.5</v>
      </c>
      <c r="M52" s="20">
        <f t="shared" si="13"/>
        <v>1793.6</v>
      </c>
      <c r="N52" s="20">
        <f t="shared" si="14"/>
        <v>4183.1000000000004</v>
      </c>
      <c r="O52" s="20"/>
      <c r="P52" s="20">
        <f t="shared" si="15"/>
        <v>12537.5</v>
      </c>
      <c r="Q52" s="20"/>
      <c r="R52" s="20">
        <f>+J52+M52+O52+Q52+H52</f>
        <v>15008.55</v>
      </c>
      <c r="S52" s="20">
        <f t="shared" si="16"/>
        <v>9050.6</v>
      </c>
      <c r="T52" s="21">
        <f t="shared" si="17"/>
        <v>43991.45</v>
      </c>
      <c r="U52" s="61"/>
      <c r="V52"/>
      <c r="W52"/>
      <c r="X52"/>
      <c r="Y52"/>
      <c r="Z52" s="68"/>
      <c r="AA52"/>
      <c r="AB52" s="68"/>
      <c r="AC52" s="68"/>
      <c r="AD52"/>
      <c r="AE52"/>
      <c r="AF52"/>
      <c r="AG52"/>
      <c r="AH52"/>
    </row>
    <row r="53" spans="2:34" ht="15" customHeight="1" x14ac:dyDescent="0.25">
      <c r="B53" s="16">
        <f t="shared" si="9"/>
        <v>35</v>
      </c>
      <c r="C53" s="17" t="s">
        <v>378</v>
      </c>
      <c r="D53" s="18" t="s">
        <v>432</v>
      </c>
      <c r="E53" s="18" t="s">
        <v>75</v>
      </c>
      <c r="F53" s="18" t="s">
        <v>86</v>
      </c>
      <c r="G53" s="20">
        <v>14000</v>
      </c>
      <c r="H53" s="20">
        <v>1975.89</v>
      </c>
      <c r="I53" s="20"/>
      <c r="J53" s="20">
        <f t="shared" si="10"/>
        <v>401.8</v>
      </c>
      <c r="K53" s="20">
        <f t="shared" si="11"/>
        <v>993.99999999999989</v>
      </c>
      <c r="L53" s="20">
        <f t="shared" si="12"/>
        <v>161</v>
      </c>
      <c r="M53" s="20">
        <f t="shared" si="13"/>
        <v>425.6</v>
      </c>
      <c r="N53" s="20">
        <f t="shared" si="14"/>
        <v>992.6</v>
      </c>
      <c r="O53" s="20"/>
      <c r="P53" s="20">
        <f t="shared" si="15"/>
        <v>2975</v>
      </c>
      <c r="Q53" s="20"/>
      <c r="R53" s="20">
        <f>+J53+M53+O53+Q53+H53</f>
        <v>2803.29</v>
      </c>
      <c r="S53" s="20">
        <f t="shared" si="16"/>
        <v>2147.6</v>
      </c>
      <c r="T53" s="21">
        <f t="shared" si="17"/>
        <v>11196.71</v>
      </c>
      <c r="U53" s="61"/>
      <c r="V53"/>
      <c r="W53"/>
      <c r="X53"/>
      <c r="Y53"/>
      <c r="Z53" s="68"/>
      <c r="AA53"/>
      <c r="AB53" s="68"/>
      <c r="AC53" s="68"/>
      <c r="AD53"/>
      <c r="AE53"/>
      <c r="AF53"/>
      <c r="AG53"/>
      <c r="AH53"/>
    </row>
    <row r="54" spans="2:34" ht="15" x14ac:dyDescent="0.25">
      <c r="B54" s="37"/>
      <c r="C54" s="57" t="s">
        <v>89</v>
      </c>
      <c r="D54" s="37"/>
      <c r="E54" s="37"/>
      <c r="F54" s="38"/>
      <c r="G54" s="40"/>
      <c r="H54" s="40"/>
      <c r="I54" s="40"/>
      <c r="J54" s="40"/>
      <c r="K54" s="40"/>
      <c r="L54" s="41"/>
      <c r="M54" s="40"/>
      <c r="N54" s="40"/>
      <c r="O54" s="41"/>
      <c r="P54" s="41"/>
      <c r="Q54" s="41"/>
      <c r="R54" s="41"/>
      <c r="S54" s="41"/>
      <c r="T54" s="42"/>
      <c r="U54" s="61"/>
      <c r="V54"/>
      <c r="W54"/>
      <c r="X54"/>
      <c r="Y54"/>
      <c r="Z54" s="68"/>
      <c r="AA54"/>
      <c r="AB54" s="68"/>
      <c r="AC54" s="68"/>
      <c r="AD54"/>
      <c r="AE54"/>
      <c r="AF54"/>
      <c r="AG54"/>
      <c r="AH54"/>
    </row>
    <row r="55" spans="2:34" ht="15" x14ac:dyDescent="0.25">
      <c r="B55" s="16">
        <f>1+B53</f>
        <v>36</v>
      </c>
      <c r="C55" s="17" t="s">
        <v>317</v>
      </c>
      <c r="D55" s="18" t="s">
        <v>26</v>
      </c>
      <c r="E55" s="18" t="s">
        <v>70</v>
      </c>
      <c r="F55" s="18" t="s">
        <v>85</v>
      </c>
      <c r="G55" s="20">
        <v>55000</v>
      </c>
      <c r="H55" s="20">
        <v>10957.11</v>
      </c>
      <c r="I55" s="20"/>
      <c r="J55" s="20">
        <f t="shared" ref="J55:J64" si="18">+G55*2.87%</f>
        <v>1578.5</v>
      </c>
      <c r="K55" s="20">
        <f t="shared" ref="K55:K64" si="19">G55*7.1%</f>
        <v>3904.9999999999995</v>
      </c>
      <c r="L55" s="20">
        <f t="shared" ref="L55:L64" si="20">G55*1.15%</f>
        <v>632.5</v>
      </c>
      <c r="M55" s="20">
        <f t="shared" ref="M55:M64" si="21">+G55*3.04%</f>
        <v>1672</v>
      </c>
      <c r="N55" s="20">
        <f t="shared" ref="N55:N64" si="22">G55*7.09%</f>
        <v>3899.5000000000005</v>
      </c>
      <c r="O55" s="20"/>
      <c r="P55" s="20">
        <f t="shared" ref="P55:P64" si="23">J55+K55+L55+M55+N55</f>
        <v>11687.5</v>
      </c>
      <c r="Q55" s="20"/>
      <c r="R55" s="20">
        <f>+J55+M55+O55+Q55+H55</f>
        <v>14207.61</v>
      </c>
      <c r="S55" s="20">
        <f t="shared" ref="S55:S64" si="24">+N55+L55+K55</f>
        <v>8437</v>
      </c>
      <c r="T55" s="21">
        <f t="shared" ref="T55:T64" si="25">+G55-R55</f>
        <v>40792.39</v>
      </c>
      <c r="U55" s="61"/>
      <c r="V55"/>
      <c r="W55"/>
      <c r="X55"/>
      <c r="Y55"/>
      <c r="Z55" s="68"/>
      <c r="AA55"/>
      <c r="AB55" s="68"/>
      <c r="AC55" s="68"/>
      <c r="AD55"/>
      <c r="AE55"/>
      <c r="AF55"/>
      <c r="AG55"/>
      <c r="AH55"/>
    </row>
    <row r="56" spans="2:34" ht="15" customHeight="1" x14ac:dyDescent="0.25">
      <c r="B56" s="16">
        <f t="shared" si="9"/>
        <v>37</v>
      </c>
      <c r="C56" s="53" t="s">
        <v>367</v>
      </c>
      <c r="D56" s="54" t="s">
        <v>129</v>
      </c>
      <c r="E56" s="54" t="s">
        <v>130</v>
      </c>
      <c r="F56" s="18" t="s">
        <v>86</v>
      </c>
      <c r="G56" s="19">
        <v>14000</v>
      </c>
      <c r="H56" s="20">
        <v>1975.88</v>
      </c>
      <c r="I56" s="20"/>
      <c r="J56" s="20">
        <f t="shared" si="18"/>
        <v>401.8</v>
      </c>
      <c r="K56" s="20">
        <f t="shared" si="19"/>
        <v>993.99999999999989</v>
      </c>
      <c r="L56" s="20">
        <f t="shared" si="20"/>
        <v>161</v>
      </c>
      <c r="M56" s="20">
        <f t="shared" si="21"/>
        <v>425.6</v>
      </c>
      <c r="N56" s="20">
        <f t="shared" si="22"/>
        <v>992.6</v>
      </c>
      <c r="O56" s="20"/>
      <c r="P56" s="20">
        <f t="shared" si="23"/>
        <v>2975</v>
      </c>
      <c r="Q56" s="20"/>
      <c r="R56" s="20">
        <f>+J56+M56+O56+Q56+H56</f>
        <v>2803.28</v>
      </c>
      <c r="S56" s="20">
        <f t="shared" si="24"/>
        <v>2147.6</v>
      </c>
      <c r="T56" s="21">
        <f t="shared" si="25"/>
        <v>11196.72</v>
      </c>
      <c r="U56" s="61"/>
      <c r="V56"/>
      <c r="W56"/>
      <c r="X56"/>
      <c r="Y56"/>
      <c r="Z56" s="68"/>
      <c r="AA56"/>
      <c r="AB56" s="68"/>
      <c r="AC56" s="68"/>
      <c r="AD56"/>
      <c r="AE56"/>
      <c r="AF56"/>
      <c r="AG56"/>
      <c r="AH56"/>
    </row>
    <row r="57" spans="2:34" ht="15" customHeight="1" x14ac:dyDescent="0.25">
      <c r="B57" s="16">
        <f t="shared" si="9"/>
        <v>38</v>
      </c>
      <c r="C57" s="17" t="s">
        <v>141</v>
      </c>
      <c r="D57" s="18" t="s">
        <v>51</v>
      </c>
      <c r="E57" s="18" t="s">
        <v>75</v>
      </c>
      <c r="F57" s="18" t="s">
        <v>85</v>
      </c>
      <c r="G57" s="20">
        <v>14000</v>
      </c>
      <c r="H57" s="20">
        <v>1975.89</v>
      </c>
      <c r="I57" s="20"/>
      <c r="J57" s="20">
        <f t="shared" si="18"/>
        <v>401.8</v>
      </c>
      <c r="K57" s="20">
        <f t="shared" si="19"/>
        <v>993.99999999999989</v>
      </c>
      <c r="L57" s="20">
        <f t="shared" si="20"/>
        <v>161</v>
      </c>
      <c r="M57" s="20">
        <f t="shared" si="21"/>
        <v>425.6</v>
      </c>
      <c r="N57" s="20">
        <f t="shared" si="22"/>
        <v>992.6</v>
      </c>
      <c r="O57" s="20">
        <v>1715.46</v>
      </c>
      <c r="P57" s="20">
        <f t="shared" si="23"/>
        <v>2975</v>
      </c>
      <c r="Q57" s="20"/>
      <c r="R57" s="20">
        <f>+J57+M57+Q57+H57</f>
        <v>2803.29</v>
      </c>
      <c r="S57" s="20">
        <f t="shared" si="24"/>
        <v>2147.6</v>
      </c>
      <c r="T57" s="21">
        <f t="shared" si="25"/>
        <v>11196.71</v>
      </c>
      <c r="U57" s="61"/>
      <c r="V57"/>
      <c r="W57"/>
      <c r="X57"/>
      <c r="Y57"/>
      <c r="Z57" s="68"/>
      <c r="AA57"/>
      <c r="AB57" s="68"/>
      <c r="AC57" s="68"/>
      <c r="AD57"/>
      <c r="AE57"/>
      <c r="AF57"/>
      <c r="AG57"/>
      <c r="AH57"/>
    </row>
    <row r="58" spans="2:34" ht="12.75" customHeight="1" x14ac:dyDescent="0.25">
      <c r="B58" s="16">
        <f t="shared" si="9"/>
        <v>39</v>
      </c>
      <c r="C58" s="17" t="s">
        <v>354</v>
      </c>
      <c r="D58" s="18" t="s">
        <v>351</v>
      </c>
      <c r="E58" s="18" t="s">
        <v>344</v>
      </c>
      <c r="F58" s="18" t="s">
        <v>86</v>
      </c>
      <c r="G58" s="20">
        <v>10000</v>
      </c>
      <c r="H58" s="20">
        <v>2352.3200000000002</v>
      </c>
      <c r="I58" s="20"/>
      <c r="J58" s="20">
        <f t="shared" si="18"/>
        <v>287</v>
      </c>
      <c r="K58" s="20">
        <f t="shared" si="19"/>
        <v>709.99999999999989</v>
      </c>
      <c r="L58" s="20">
        <f t="shared" si="20"/>
        <v>115</v>
      </c>
      <c r="M58" s="20">
        <f t="shared" si="21"/>
        <v>304</v>
      </c>
      <c r="N58" s="20">
        <f t="shared" si="22"/>
        <v>709</v>
      </c>
      <c r="O58" s="20"/>
      <c r="P58" s="20">
        <f t="shared" si="23"/>
        <v>2125</v>
      </c>
      <c r="Q58" s="20"/>
      <c r="R58" s="20">
        <f t="shared" ref="R58:R64" si="26">+J58+M58+O58+Q58+H58</f>
        <v>2943.32</v>
      </c>
      <c r="S58" s="20">
        <f t="shared" si="24"/>
        <v>1534</v>
      </c>
      <c r="T58" s="21">
        <f t="shared" si="25"/>
        <v>7056.68</v>
      </c>
      <c r="U58" s="61"/>
      <c r="V58"/>
      <c r="W58"/>
      <c r="X58"/>
      <c r="Y58"/>
      <c r="Z58" s="68"/>
      <c r="AA58"/>
      <c r="AB58" s="68"/>
      <c r="AC58" s="68"/>
      <c r="AD58"/>
      <c r="AE58"/>
      <c r="AF58"/>
      <c r="AG58"/>
      <c r="AH58"/>
    </row>
    <row r="59" spans="2:34" ht="15" customHeight="1" x14ac:dyDescent="0.25">
      <c r="B59" s="16">
        <f t="shared" si="9"/>
        <v>40</v>
      </c>
      <c r="C59" s="17" t="s">
        <v>379</v>
      </c>
      <c r="D59" s="18" t="s">
        <v>28</v>
      </c>
      <c r="E59" s="18" t="s">
        <v>71</v>
      </c>
      <c r="F59" s="18" t="s">
        <v>86</v>
      </c>
      <c r="G59" s="20">
        <v>14000</v>
      </c>
      <c r="H59" s="20">
        <v>1975.88</v>
      </c>
      <c r="I59" s="20"/>
      <c r="J59" s="20">
        <f t="shared" si="18"/>
        <v>401.8</v>
      </c>
      <c r="K59" s="20">
        <f t="shared" si="19"/>
        <v>993.99999999999989</v>
      </c>
      <c r="L59" s="20">
        <f t="shared" si="20"/>
        <v>161</v>
      </c>
      <c r="M59" s="20">
        <f t="shared" si="21"/>
        <v>425.6</v>
      </c>
      <c r="N59" s="20">
        <f t="shared" si="22"/>
        <v>992.6</v>
      </c>
      <c r="O59" s="20"/>
      <c r="P59" s="20">
        <f t="shared" si="23"/>
        <v>2975</v>
      </c>
      <c r="Q59" s="20"/>
      <c r="R59" s="20">
        <f t="shared" si="26"/>
        <v>2803.28</v>
      </c>
      <c r="S59" s="20">
        <f t="shared" si="24"/>
        <v>2147.6</v>
      </c>
      <c r="T59" s="21">
        <f t="shared" si="25"/>
        <v>11196.72</v>
      </c>
      <c r="U59" s="61"/>
      <c r="V59"/>
      <c r="W59"/>
      <c r="X59"/>
      <c r="Y59"/>
      <c r="Z59" s="68"/>
      <c r="AA59"/>
      <c r="AB59" s="68"/>
      <c r="AC59" s="68"/>
      <c r="AD59"/>
      <c r="AE59"/>
      <c r="AF59"/>
      <c r="AG59"/>
      <c r="AH59"/>
    </row>
    <row r="60" spans="2:34" ht="15" customHeight="1" x14ac:dyDescent="0.25">
      <c r="B60" s="16">
        <f t="shared" si="9"/>
        <v>41</v>
      </c>
      <c r="C60" s="17" t="s">
        <v>383</v>
      </c>
      <c r="D60" s="18" t="s">
        <v>32</v>
      </c>
      <c r="E60" s="18" t="s">
        <v>83</v>
      </c>
      <c r="F60" s="18" t="s">
        <v>85</v>
      </c>
      <c r="G60" s="60">
        <v>45000</v>
      </c>
      <c r="H60" s="20">
        <v>9545.76</v>
      </c>
      <c r="I60" s="20"/>
      <c r="J60" s="20">
        <f t="shared" si="18"/>
        <v>1291.5</v>
      </c>
      <c r="K60" s="20">
        <f t="shared" si="19"/>
        <v>3194.9999999999995</v>
      </c>
      <c r="L60" s="20">
        <f t="shared" si="20"/>
        <v>517.5</v>
      </c>
      <c r="M60" s="20">
        <f t="shared" si="21"/>
        <v>1368</v>
      </c>
      <c r="N60" s="20">
        <f t="shared" si="22"/>
        <v>3190.5</v>
      </c>
      <c r="O60" s="20"/>
      <c r="P60" s="20">
        <f t="shared" si="23"/>
        <v>9562.5</v>
      </c>
      <c r="Q60" s="20"/>
      <c r="R60" s="20">
        <f t="shared" si="26"/>
        <v>12205.26</v>
      </c>
      <c r="S60" s="20">
        <f t="shared" si="24"/>
        <v>6903</v>
      </c>
      <c r="T60" s="21">
        <f t="shared" si="25"/>
        <v>32794.74</v>
      </c>
      <c r="U60" s="61"/>
      <c r="V60"/>
      <c r="W60"/>
      <c r="X60"/>
      <c r="Y60"/>
      <c r="Z60" s="68"/>
      <c r="AA60"/>
      <c r="AB60" s="68"/>
      <c r="AC60" s="68"/>
      <c r="AD60"/>
      <c r="AE60"/>
      <c r="AF60"/>
      <c r="AG60"/>
      <c r="AH60"/>
    </row>
    <row r="61" spans="2:34" ht="15" customHeight="1" x14ac:dyDescent="0.25">
      <c r="B61" s="16">
        <f t="shared" si="9"/>
        <v>42</v>
      </c>
      <c r="C61" s="17" t="s">
        <v>354</v>
      </c>
      <c r="D61" s="18" t="s">
        <v>45</v>
      </c>
      <c r="E61" s="18" t="s">
        <v>75</v>
      </c>
      <c r="F61" s="18" t="s">
        <v>86</v>
      </c>
      <c r="G61" s="20">
        <v>14000</v>
      </c>
      <c r="H61" s="20">
        <v>1975.88</v>
      </c>
      <c r="I61" s="20"/>
      <c r="J61" s="20">
        <f t="shared" si="18"/>
        <v>401.8</v>
      </c>
      <c r="K61" s="20">
        <f t="shared" si="19"/>
        <v>993.99999999999989</v>
      </c>
      <c r="L61" s="20">
        <f t="shared" si="20"/>
        <v>161</v>
      </c>
      <c r="M61" s="20">
        <f t="shared" si="21"/>
        <v>425.6</v>
      </c>
      <c r="N61" s="20">
        <f t="shared" si="22"/>
        <v>992.6</v>
      </c>
      <c r="O61" s="20"/>
      <c r="P61" s="20">
        <f t="shared" si="23"/>
        <v>2975</v>
      </c>
      <c r="Q61" s="20"/>
      <c r="R61" s="20">
        <f t="shared" si="26"/>
        <v>2803.28</v>
      </c>
      <c r="S61" s="20">
        <f t="shared" si="24"/>
        <v>2147.6</v>
      </c>
      <c r="T61" s="21">
        <f t="shared" si="25"/>
        <v>11196.72</v>
      </c>
      <c r="U61" s="61"/>
      <c r="V61"/>
      <c r="W61"/>
      <c r="X61"/>
      <c r="Y61"/>
      <c r="Z61" s="68"/>
      <c r="AA61"/>
      <c r="AB61" s="68"/>
      <c r="AC61" s="68"/>
      <c r="AD61"/>
      <c r="AE61"/>
      <c r="AF61"/>
      <c r="AG61"/>
      <c r="AH61"/>
    </row>
    <row r="62" spans="2:34" ht="15" customHeight="1" x14ac:dyDescent="0.25">
      <c r="B62" s="16">
        <f t="shared" si="9"/>
        <v>43</v>
      </c>
      <c r="C62" s="17" t="s">
        <v>354</v>
      </c>
      <c r="D62" s="18" t="s">
        <v>56</v>
      </c>
      <c r="E62" s="18" t="s">
        <v>75</v>
      </c>
      <c r="F62" s="18" t="s">
        <v>86</v>
      </c>
      <c r="G62" s="20">
        <v>14000</v>
      </c>
      <c r="H62" s="20">
        <v>1975.88</v>
      </c>
      <c r="I62" s="20"/>
      <c r="J62" s="20">
        <f t="shared" si="18"/>
        <v>401.8</v>
      </c>
      <c r="K62" s="20">
        <f t="shared" si="19"/>
        <v>993.99999999999989</v>
      </c>
      <c r="L62" s="20">
        <f t="shared" si="20"/>
        <v>161</v>
      </c>
      <c r="M62" s="20">
        <f t="shared" si="21"/>
        <v>425.6</v>
      </c>
      <c r="N62" s="20">
        <f t="shared" si="22"/>
        <v>992.6</v>
      </c>
      <c r="O62" s="20"/>
      <c r="P62" s="20">
        <f t="shared" si="23"/>
        <v>2975</v>
      </c>
      <c r="Q62" s="20"/>
      <c r="R62" s="20">
        <f t="shared" si="26"/>
        <v>2803.28</v>
      </c>
      <c r="S62" s="20">
        <f t="shared" si="24"/>
        <v>2147.6</v>
      </c>
      <c r="T62" s="21">
        <f t="shared" si="25"/>
        <v>11196.72</v>
      </c>
      <c r="U62" s="61"/>
      <c r="V62"/>
      <c r="W62"/>
      <c r="X62"/>
      <c r="Y62"/>
      <c r="Z62" s="68"/>
      <c r="AA62"/>
      <c r="AB62" s="68"/>
      <c r="AC62" s="68"/>
      <c r="AD62"/>
      <c r="AE62"/>
      <c r="AF62"/>
      <c r="AG62"/>
      <c r="AH62"/>
    </row>
    <row r="63" spans="2:34" ht="12.75" customHeight="1" x14ac:dyDescent="0.25">
      <c r="B63" s="16">
        <f t="shared" si="9"/>
        <v>44</v>
      </c>
      <c r="C63" s="17" t="s">
        <v>388</v>
      </c>
      <c r="D63" s="18" t="s">
        <v>151</v>
      </c>
      <c r="E63" s="18" t="s">
        <v>71</v>
      </c>
      <c r="F63" s="18" t="s">
        <v>86</v>
      </c>
      <c r="G63" s="20">
        <v>14000</v>
      </c>
      <c r="H63" s="20">
        <v>1975.88</v>
      </c>
      <c r="I63" s="20"/>
      <c r="J63" s="20">
        <f t="shared" si="18"/>
        <v>401.8</v>
      </c>
      <c r="K63" s="20">
        <f t="shared" si="19"/>
        <v>993.99999999999989</v>
      </c>
      <c r="L63" s="20">
        <f t="shared" si="20"/>
        <v>161</v>
      </c>
      <c r="M63" s="20">
        <f t="shared" si="21"/>
        <v>425.6</v>
      </c>
      <c r="N63" s="20">
        <f t="shared" si="22"/>
        <v>992.6</v>
      </c>
      <c r="O63" s="20"/>
      <c r="P63" s="20">
        <f t="shared" si="23"/>
        <v>2975</v>
      </c>
      <c r="Q63" s="20"/>
      <c r="R63" s="20">
        <f t="shared" si="26"/>
        <v>2803.28</v>
      </c>
      <c r="S63" s="20">
        <f t="shared" si="24"/>
        <v>2147.6</v>
      </c>
      <c r="T63" s="21">
        <f t="shared" si="25"/>
        <v>11196.72</v>
      </c>
      <c r="U63" s="61"/>
      <c r="V63"/>
      <c r="W63"/>
      <c r="X63"/>
      <c r="Y63"/>
      <c r="Z63" s="68"/>
      <c r="AA63"/>
      <c r="AB63" s="68"/>
      <c r="AC63" s="68"/>
      <c r="AD63"/>
      <c r="AE63"/>
      <c r="AF63"/>
      <c r="AG63"/>
      <c r="AH63"/>
    </row>
    <row r="64" spans="2:34" ht="12.75" customHeight="1" x14ac:dyDescent="0.25">
      <c r="B64" s="16">
        <f t="shared" si="9"/>
        <v>45</v>
      </c>
      <c r="C64" s="17" t="s">
        <v>398</v>
      </c>
      <c r="D64" s="18" t="s">
        <v>391</v>
      </c>
      <c r="E64" s="18" t="s">
        <v>321</v>
      </c>
      <c r="F64" s="18" t="s">
        <v>86</v>
      </c>
      <c r="G64" s="20">
        <v>10000</v>
      </c>
      <c r="H64" s="20">
        <v>2352.3200000000002</v>
      </c>
      <c r="I64" s="20"/>
      <c r="J64" s="20">
        <f t="shared" si="18"/>
        <v>287</v>
      </c>
      <c r="K64" s="20">
        <f t="shared" si="19"/>
        <v>709.99999999999989</v>
      </c>
      <c r="L64" s="20">
        <f t="shared" si="20"/>
        <v>115</v>
      </c>
      <c r="M64" s="20">
        <f t="shared" si="21"/>
        <v>304</v>
      </c>
      <c r="N64" s="20">
        <f t="shared" si="22"/>
        <v>709</v>
      </c>
      <c r="O64" s="20"/>
      <c r="P64" s="20">
        <f t="shared" si="23"/>
        <v>2125</v>
      </c>
      <c r="Q64" s="20"/>
      <c r="R64" s="20">
        <f t="shared" si="26"/>
        <v>2943.32</v>
      </c>
      <c r="S64" s="20">
        <f t="shared" si="24"/>
        <v>1534</v>
      </c>
      <c r="T64" s="21">
        <f t="shared" si="25"/>
        <v>7056.68</v>
      </c>
      <c r="U64" s="61"/>
      <c r="V64"/>
      <c r="W64"/>
      <c r="X64"/>
      <c r="Y64"/>
      <c r="Z64" s="68"/>
      <c r="AA64"/>
      <c r="AB64" s="68"/>
      <c r="AC64" s="68"/>
      <c r="AD64"/>
      <c r="AE64"/>
      <c r="AF64"/>
      <c r="AG64"/>
      <c r="AH64"/>
    </row>
    <row r="65" spans="2:37" ht="15" x14ac:dyDescent="0.25">
      <c r="B65" s="16">
        <f t="shared" si="9"/>
        <v>46</v>
      </c>
      <c r="C65" s="17" t="s">
        <v>354</v>
      </c>
      <c r="D65" s="18" t="s">
        <v>394</v>
      </c>
      <c r="E65" s="18" t="s">
        <v>321</v>
      </c>
      <c r="F65" s="18" t="s">
        <v>85</v>
      </c>
      <c r="G65" s="20">
        <v>10000</v>
      </c>
      <c r="H65" s="20">
        <v>2352.25</v>
      </c>
      <c r="I65" s="20"/>
      <c r="J65" s="20">
        <v>287</v>
      </c>
      <c r="K65" s="20">
        <v>709.99999999999989</v>
      </c>
      <c r="L65" s="20">
        <v>115</v>
      </c>
      <c r="M65" s="20">
        <v>304</v>
      </c>
      <c r="N65" s="20">
        <v>709</v>
      </c>
      <c r="O65" s="20"/>
      <c r="P65" s="20">
        <v>2125</v>
      </c>
      <c r="Q65" s="20"/>
      <c r="R65" s="20">
        <v>2943.25</v>
      </c>
      <c r="S65" s="20">
        <v>1534</v>
      </c>
      <c r="T65" s="21">
        <v>7056.75</v>
      </c>
      <c r="U65" s="61"/>
      <c r="V65"/>
      <c r="W65"/>
      <c r="X65"/>
      <c r="Y65"/>
      <c r="Z65" s="68"/>
      <c r="AA65"/>
      <c r="AB65" s="68"/>
      <c r="AC65" s="68"/>
      <c r="AD65"/>
      <c r="AE65"/>
      <c r="AF65"/>
      <c r="AG65"/>
      <c r="AH65"/>
    </row>
    <row r="66" spans="2:37" ht="15" customHeight="1" x14ac:dyDescent="0.25">
      <c r="B66" s="16">
        <f t="shared" si="9"/>
        <v>47</v>
      </c>
      <c r="C66" s="17" t="s">
        <v>354</v>
      </c>
      <c r="D66" s="18" t="s">
        <v>392</v>
      </c>
      <c r="E66" s="18" t="s">
        <v>344</v>
      </c>
      <c r="F66" s="18" t="s">
        <v>86</v>
      </c>
      <c r="G66" s="20">
        <v>10000</v>
      </c>
      <c r="H66" s="20">
        <v>2352.3200000000002</v>
      </c>
      <c r="I66" s="20"/>
      <c r="J66" s="20">
        <v>287</v>
      </c>
      <c r="K66" s="20">
        <v>709.99999999999989</v>
      </c>
      <c r="L66" s="20">
        <v>115</v>
      </c>
      <c r="M66" s="20">
        <v>304</v>
      </c>
      <c r="N66" s="20">
        <v>709</v>
      </c>
      <c r="O66" s="20"/>
      <c r="P66" s="20">
        <v>2125</v>
      </c>
      <c r="Q66" s="20"/>
      <c r="R66" s="20">
        <f>+J66+M66+O66+Q66+H66</f>
        <v>2943.32</v>
      </c>
      <c r="S66" s="20">
        <v>1534</v>
      </c>
      <c r="T66" s="21">
        <f>+G66-R66</f>
        <v>7056.68</v>
      </c>
      <c r="U66" s="61"/>
      <c r="V66"/>
      <c r="W66"/>
      <c r="X66"/>
      <c r="Y66"/>
      <c r="Z66" s="68"/>
      <c r="AA66"/>
      <c r="AB66" s="68"/>
      <c r="AC66" s="68"/>
      <c r="AD66"/>
      <c r="AE66"/>
      <c r="AF66"/>
      <c r="AG66"/>
      <c r="AH66"/>
      <c r="AK66" s="63"/>
    </row>
    <row r="67" spans="2:37" ht="14.25" customHeight="1" x14ac:dyDescent="0.25">
      <c r="B67" s="16">
        <f t="shared" si="9"/>
        <v>48</v>
      </c>
      <c r="C67" s="17" t="s">
        <v>427</v>
      </c>
      <c r="D67" s="18" t="s">
        <v>64</v>
      </c>
      <c r="E67" s="18" t="s">
        <v>71</v>
      </c>
      <c r="F67" s="18" t="s">
        <v>86</v>
      </c>
      <c r="G67" s="20">
        <v>14000</v>
      </c>
      <c r="H67" s="20">
        <v>1975.88</v>
      </c>
      <c r="I67" s="20"/>
      <c r="J67" s="20">
        <f>+G67*2.87%</f>
        <v>401.8</v>
      </c>
      <c r="K67" s="20">
        <f>G67*7.1%</f>
        <v>993.99999999999989</v>
      </c>
      <c r="L67" s="20">
        <f>G67*1.15%</f>
        <v>161</v>
      </c>
      <c r="M67" s="20">
        <f>+G67*3.04%</f>
        <v>425.6</v>
      </c>
      <c r="N67" s="20">
        <f>G67*7.09%</f>
        <v>992.6</v>
      </c>
      <c r="O67" s="20"/>
      <c r="P67" s="20">
        <f>J67+K67+L67+M67+N67</f>
        <v>2975</v>
      </c>
      <c r="Q67" s="20"/>
      <c r="R67" s="20">
        <f>+J67+M67+O67+Q67+H67</f>
        <v>2803.28</v>
      </c>
      <c r="S67" s="20">
        <f>+N67+L67+K67</f>
        <v>2147.6</v>
      </c>
      <c r="T67" s="21">
        <f>+G67-R67</f>
        <v>11196.72</v>
      </c>
      <c r="U67" s="61"/>
      <c r="V67"/>
      <c r="W67"/>
      <c r="X67"/>
      <c r="Y67"/>
      <c r="Z67" s="68"/>
      <c r="AA67"/>
      <c r="AB67" s="68"/>
      <c r="AC67" s="68"/>
      <c r="AD67"/>
      <c r="AE67"/>
      <c r="AF67"/>
      <c r="AG67"/>
      <c r="AH67"/>
    </row>
    <row r="68" spans="2:37" ht="15" customHeight="1" x14ac:dyDescent="0.25">
      <c r="B68" s="37"/>
      <c r="C68" s="57" t="s">
        <v>90</v>
      </c>
      <c r="D68" s="37"/>
      <c r="E68" s="37"/>
      <c r="F68" s="38"/>
      <c r="G68" s="14"/>
      <c r="H68" s="40"/>
      <c r="I68" s="40"/>
      <c r="J68" s="40"/>
      <c r="K68" s="40"/>
      <c r="L68" s="41"/>
      <c r="M68" s="40"/>
      <c r="N68" s="40"/>
      <c r="O68" s="41"/>
      <c r="P68" s="41"/>
      <c r="Q68" s="41"/>
      <c r="R68" s="41"/>
      <c r="S68" s="41"/>
      <c r="T68" s="42"/>
      <c r="U68" s="61"/>
      <c r="V68"/>
      <c r="W68"/>
      <c r="X68"/>
      <c r="Y68"/>
      <c r="Z68" s="68"/>
      <c r="AA68"/>
      <c r="AB68" s="68"/>
      <c r="AC68" s="68"/>
      <c r="AD68"/>
      <c r="AE68"/>
      <c r="AF68"/>
      <c r="AG68"/>
      <c r="AH68"/>
    </row>
    <row r="69" spans="2:37" ht="15" customHeight="1" x14ac:dyDescent="0.25">
      <c r="B69" s="16">
        <f>1+B67</f>
        <v>49</v>
      </c>
      <c r="C69" s="17" t="s">
        <v>353</v>
      </c>
      <c r="D69" s="54" t="s">
        <v>347</v>
      </c>
      <c r="E69" s="54" t="s">
        <v>346</v>
      </c>
      <c r="F69" s="18" t="s">
        <v>85</v>
      </c>
      <c r="G69" s="19">
        <v>10000</v>
      </c>
      <c r="H69" s="20">
        <v>2352.3200000000002</v>
      </c>
      <c r="I69" s="20"/>
      <c r="J69" s="20">
        <f t="shared" ref="J69:J77" si="27">+G69*2.87%</f>
        <v>287</v>
      </c>
      <c r="K69" s="20">
        <f t="shared" ref="K69:K77" si="28">G69*7.1%</f>
        <v>709.99999999999989</v>
      </c>
      <c r="L69" s="20">
        <f t="shared" ref="L69:L77" si="29">G69*1.15%</f>
        <v>115</v>
      </c>
      <c r="M69" s="20">
        <f t="shared" ref="M69:M77" si="30">+G69*3.04%</f>
        <v>304</v>
      </c>
      <c r="N69" s="20">
        <f t="shared" ref="N69:N77" si="31">G69*7.09%</f>
        <v>709</v>
      </c>
      <c r="O69" s="20"/>
      <c r="P69" s="20">
        <f t="shared" ref="P69:P77" si="32">J69+K69+L69+M69+N69</f>
        <v>2125</v>
      </c>
      <c r="Q69" s="20"/>
      <c r="R69" s="20">
        <f t="shared" ref="R69:R77" si="33">+J69+M69+O69+Q69+H69</f>
        <v>2943.32</v>
      </c>
      <c r="S69" s="20">
        <f t="shared" ref="S69:S77" si="34">+N69+L69+K69</f>
        <v>1534</v>
      </c>
      <c r="T69" s="21">
        <f t="shared" ref="T69:T77" si="35">+G69-R69</f>
        <v>7056.68</v>
      </c>
      <c r="U69" s="61"/>
      <c r="V69"/>
      <c r="W69"/>
      <c r="X69"/>
      <c r="Y69"/>
      <c r="Z69" s="68"/>
      <c r="AA69"/>
      <c r="AB69" s="68"/>
      <c r="AC69" s="68"/>
      <c r="AD69"/>
      <c r="AE69"/>
      <c r="AF69"/>
      <c r="AG69"/>
      <c r="AH69"/>
    </row>
    <row r="70" spans="2:37" ht="15" customHeight="1" x14ac:dyDescent="0.25">
      <c r="B70" s="16">
        <f t="shared" si="9"/>
        <v>50</v>
      </c>
      <c r="C70" s="17" t="s">
        <v>337</v>
      </c>
      <c r="D70" s="18" t="s">
        <v>326</v>
      </c>
      <c r="E70" s="18" t="s">
        <v>321</v>
      </c>
      <c r="F70" s="18" t="s">
        <v>86</v>
      </c>
      <c r="G70" s="19">
        <v>10000</v>
      </c>
      <c r="H70" s="20">
        <v>2352.3200000000002</v>
      </c>
      <c r="I70" s="20"/>
      <c r="J70" s="20">
        <f t="shared" si="27"/>
        <v>287</v>
      </c>
      <c r="K70" s="20">
        <f t="shared" si="28"/>
        <v>709.99999999999989</v>
      </c>
      <c r="L70" s="20">
        <f t="shared" si="29"/>
        <v>115</v>
      </c>
      <c r="M70" s="20">
        <f t="shared" si="30"/>
        <v>304</v>
      </c>
      <c r="N70" s="20">
        <f t="shared" si="31"/>
        <v>709</v>
      </c>
      <c r="O70" s="20"/>
      <c r="P70" s="20">
        <f t="shared" si="32"/>
        <v>2125</v>
      </c>
      <c r="Q70" s="20"/>
      <c r="R70" s="20">
        <f t="shared" si="33"/>
        <v>2943.32</v>
      </c>
      <c r="S70" s="20">
        <f t="shared" si="34"/>
        <v>1534</v>
      </c>
      <c r="T70" s="21">
        <f t="shared" si="35"/>
        <v>7056.68</v>
      </c>
      <c r="U70" s="61"/>
      <c r="V70"/>
      <c r="W70"/>
      <c r="X70"/>
      <c r="Y70"/>
      <c r="Z70" s="68"/>
      <c r="AA70"/>
      <c r="AB70" s="68"/>
      <c r="AC70" s="68"/>
      <c r="AD70"/>
      <c r="AE70"/>
      <c r="AF70"/>
      <c r="AG70"/>
      <c r="AH70"/>
    </row>
    <row r="71" spans="2:37" ht="15" customHeight="1" x14ac:dyDescent="0.25">
      <c r="B71" s="16">
        <f t="shared" si="9"/>
        <v>51</v>
      </c>
      <c r="C71" s="17" t="s">
        <v>317</v>
      </c>
      <c r="D71" s="18" t="s">
        <v>53</v>
      </c>
      <c r="E71" s="18" t="s">
        <v>71</v>
      </c>
      <c r="F71" s="18" t="s">
        <v>86</v>
      </c>
      <c r="G71" s="20">
        <v>59000</v>
      </c>
      <c r="H71" s="20">
        <v>11521.65</v>
      </c>
      <c r="I71" s="20"/>
      <c r="J71" s="20">
        <f t="shared" si="27"/>
        <v>1693.3</v>
      </c>
      <c r="K71" s="20">
        <f t="shared" si="28"/>
        <v>4189</v>
      </c>
      <c r="L71" s="20">
        <f t="shared" si="29"/>
        <v>678.5</v>
      </c>
      <c r="M71" s="20">
        <f t="shared" si="30"/>
        <v>1793.6</v>
      </c>
      <c r="N71" s="20">
        <f t="shared" si="31"/>
        <v>4183.1000000000004</v>
      </c>
      <c r="O71" s="20"/>
      <c r="P71" s="20">
        <f t="shared" si="32"/>
        <v>12537.5</v>
      </c>
      <c r="Q71" s="20"/>
      <c r="R71" s="20">
        <f t="shared" si="33"/>
        <v>15008.55</v>
      </c>
      <c r="S71" s="20">
        <f t="shared" si="34"/>
        <v>9050.6</v>
      </c>
      <c r="T71" s="21">
        <f t="shared" si="35"/>
        <v>43991.45</v>
      </c>
      <c r="U71" s="61"/>
      <c r="V71"/>
      <c r="W71"/>
      <c r="X71"/>
      <c r="Y71"/>
      <c r="Z71" s="68"/>
      <c r="AA71"/>
      <c r="AB71" s="68"/>
      <c r="AC71" s="68"/>
      <c r="AD71"/>
      <c r="AE71" s="68"/>
      <c r="AF71"/>
      <c r="AG71" s="68"/>
      <c r="AH71"/>
    </row>
    <row r="72" spans="2:37" ht="15" customHeight="1" x14ac:dyDescent="0.25">
      <c r="B72" s="16">
        <f t="shared" si="9"/>
        <v>52</v>
      </c>
      <c r="C72" s="17" t="s">
        <v>372</v>
      </c>
      <c r="D72" s="18" t="s">
        <v>371</v>
      </c>
      <c r="E72" s="18" t="s">
        <v>164</v>
      </c>
      <c r="F72" s="18" t="s">
        <v>86</v>
      </c>
      <c r="G72" s="20">
        <v>48000</v>
      </c>
      <c r="H72" s="20">
        <v>11290.87</v>
      </c>
      <c r="I72" s="20"/>
      <c r="J72" s="20">
        <f t="shared" si="27"/>
        <v>1377.6</v>
      </c>
      <c r="K72" s="20">
        <f t="shared" si="28"/>
        <v>3407.9999999999995</v>
      </c>
      <c r="L72" s="20">
        <f t="shared" si="29"/>
        <v>552</v>
      </c>
      <c r="M72" s="20">
        <f t="shared" si="30"/>
        <v>1459.2</v>
      </c>
      <c r="N72" s="20">
        <f t="shared" si="31"/>
        <v>3403.2000000000003</v>
      </c>
      <c r="O72" s="20"/>
      <c r="P72" s="20">
        <f t="shared" si="32"/>
        <v>10200</v>
      </c>
      <c r="Q72" s="20"/>
      <c r="R72" s="20">
        <f t="shared" si="33"/>
        <v>14127.670000000002</v>
      </c>
      <c r="S72" s="20">
        <f t="shared" si="34"/>
        <v>7363.2</v>
      </c>
      <c r="T72" s="21">
        <f t="shared" si="35"/>
        <v>33872.33</v>
      </c>
      <c r="U72" s="61"/>
      <c r="V72"/>
      <c r="W72"/>
      <c r="X72"/>
      <c r="Y72"/>
      <c r="Z72" s="68"/>
      <c r="AA72"/>
      <c r="AB72" s="68"/>
      <c r="AC72" s="68"/>
      <c r="AD72"/>
      <c r="AE72"/>
      <c r="AF72"/>
      <c r="AG72"/>
      <c r="AH72"/>
    </row>
    <row r="73" spans="2:37" ht="15" customHeight="1" x14ac:dyDescent="0.25">
      <c r="B73" s="16">
        <f t="shared" si="9"/>
        <v>53</v>
      </c>
      <c r="C73" s="17" t="s">
        <v>337</v>
      </c>
      <c r="D73" s="18" t="s">
        <v>374</v>
      </c>
      <c r="E73" s="18" t="s">
        <v>189</v>
      </c>
      <c r="F73" s="18" t="s">
        <v>86</v>
      </c>
      <c r="G73" s="20">
        <v>14000</v>
      </c>
      <c r="H73" s="20">
        <v>1975.88</v>
      </c>
      <c r="I73" s="20"/>
      <c r="J73" s="20">
        <f t="shared" si="27"/>
        <v>401.8</v>
      </c>
      <c r="K73" s="20">
        <f t="shared" si="28"/>
        <v>993.99999999999989</v>
      </c>
      <c r="L73" s="20">
        <f t="shared" si="29"/>
        <v>161</v>
      </c>
      <c r="M73" s="20">
        <f t="shared" si="30"/>
        <v>425.6</v>
      </c>
      <c r="N73" s="20">
        <f t="shared" si="31"/>
        <v>992.6</v>
      </c>
      <c r="O73" s="20"/>
      <c r="P73" s="20">
        <f t="shared" si="32"/>
        <v>2975</v>
      </c>
      <c r="Q73" s="20"/>
      <c r="R73" s="20">
        <f t="shared" si="33"/>
        <v>2803.28</v>
      </c>
      <c r="S73" s="20">
        <f t="shared" si="34"/>
        <v>2147.6</v>
      </c>
      <c r="T73" s="21">
        <f t="shared" si="35"/>
        <v>11196.72</v>
      </c>
      <c r="U73" s="61"/>
      <c r="V73"/>
      <c r="W73"/>
      <c r="X73"/>
      <c r="Y73"/>
      <c r="Z73" s="68"/>
      <c r="AA73"/>
      <c r="AB73" s="68"/>
      <c r="AC73" s="68"/>
      <c r="AD73"/>
      <c r="AE73"/>
      <c r="AF73"/>
      <c r="AG73"/>
      <c r="AH73"/>
    </row>
    <row r="74" spans="2:37" ht="15" customHeight="1" x14ac:dyDescent="0.25">
      <c r="B74" s="16">
        <f t="shared" si="9"/>
        <v>54</v>
      </c>
      <c r="C74" s="17" t="s">
        <v>384</v>
      </c>
      <c r="D74" s="18" t="s">
        <v>375</v>
      </c>
      <c r="E74" s="18" t="s">
        <v>189</v>
      </c>
      <c r="F74" s="18" t="s">
        <v>86</v>
      </c>
      <c r="G74" s="20">
        <v>14000</v>
      </c>
      <c r="H74" s="20">
        <v>1975.89</v>
      </c>
      <c r="I74" s="20"/>
      <c r="J74" s="20">
        <f t="shared" si="27"/>
        <v>401.8</v>
      </c>
      <c r="K74" s="20">
        <f t="shared" si="28"/>
        <v>993.99999999999989</v>
      </c>
      <c r="L74" s="20">
        <f t="shared" si="29"/>
        <v>161</v>
      </c>
      <c r="M74" s="20">
        <f t="shared" si="30"/>
        <v>425.6</v>
      </c>
      <c r="N74" s="20">
        <f t="shared" si="31"/>
        <v>992.6</v>
      </c>
      <c r="O74" s="20"/>
      <c r="P74" s="20">
        <f t="shared" si="32"/>
        <v>2975</v>
      </c>
      <c r="Q74" s="20"/>
      <c r="R74" s="20">
        <f t="shared" si="33"/>
        <v>2803.29</v>
      </c>
      <c r="S74" s="20">
        <f t="shared" si="34"/>
        <v>2147.6</v>
      </c>
      <c r="T74" s="21">
        <f t="shared" si="35"/>
        <v>11196.71</v>
      </c>
      <c r="U74" s="61"/>
      <c r="V74"/>
      <c r="W74"/>
      <c r="X74"/>
      <c r="Y74"/>
      <c r="Z74" s="68"/>
      <c r="AA74"/>
      <c r="AB74" s="68"/>
      <c r="AC74" s="68"/>
      <c r="AD74"/>
      <c r="AE74"/>
      <c r="AF74"/>
      <c r="AG74"/>
      <c r="AH74"/>
    </row>
    <row r="75" spans="2:37" ht="15" customHeight="1" x14ac:dyDescent="0.25">
      <c r="B75" s="16">
        <f t="shared" si="9"/>
        <v>55</v>
      </c>
      <c r="C75" s="17" t="s">
        <v>337</v>
      </c>
      <c r="D75" s="18" t="s">
        <v>406</v>
      </c>
      <c r="E75" s="18" t="s">
        <v>407</v>
      </c>
      <c r="F75" s="18" t="s">
        <v>86</v>
      </c>
      <c r="G75" s="20">
        <v>15000</v>
      </c>
      <c r="H75" s="20">
        <v>2338.3200000000002</v>
      </c>
      <c r="I75" s="20"/>
      <c r="J75" s="20">
        <f t="shared" si="27"/>
        <v>430.5</v>
      </c>
      <c r="K75" s="20">
        <f t="shared" si="28"/>
        <v>1065</v>
      </c>
      <c r="L75" s="20">
        <f t="shared" si="29"/>
        <v>172.5</v>
      </c>
      <c r="M75" s="20">
        <f t="shared" si="30"/>
        <v>456</v>
      </c>
      <c r="N75" s="20">
        <f t="shared" si="31"/>
        <v>1063.5</v>
      </c>
      <c r="O75" s="20"/>
      <c r="P75" s="20">
        <f t="shared" si="32"/>
        <v>3187.5</v>
      </c>
      <c r="Q75" s="20"/>
      <c r="R75" s="20">
        <f t="shared" si="33"/>
        <v>3224.82</v>
      </c>
      <c r="S75" s="20">
        <f t="shared" si="34"/>
        <v>2301</v>
      </c>
      <c r="T75" s="21">
        <f t="shared" si="35"/>
        <v>11775.18</v>
      </c>
      <c r="U75" s="61"/>
      <c r="V75"/>
      <c r="W75"/>
      <c r="X75"/>
      <c r="Y75"/>
      <c r="Z75" s="68"/>
      <c r="AA75"/>
      <c r="AB75" s="68"/>
      <c r="AC75" s="68"/>
      <c r="AD75"/>
      <c r="AE75"/>
      <c r="AF75"/>
      <c r="AG75"/>
      <c r="AH75"/>
      <c r="AJ75" s="63"/>
    </row>
    <row r="76" spans="2:37" ht="15" x14ac:dyDescent="0.25">
      <c r="B76" s="16">
        <f t="shared" si="9"/>
        <v>56</v>
      </c>
      <c r="C76" s="17" t="s">
        <v>428</v>
      </c>
      <c r="D76" s="18" t="s">
        <v>430</v>
      </c>
      <c r="E76" s="18" t="s">
        <v>71</v>
      </c>
      <c r="F76" s="18" t="s">
        <v>86</v>
      </c>
      <c r="G76" s="33">
        <v>14000</v>
      </c>
      <c r="H76" s="20">
        <v>1975.88</v>
      </c>
      <c r="I76" s="20"/>
      <c r="J76" s="20">
        <f t="shared" si="27"/>
        <v>401.8</v>
      </c>
      <c r="K76" s="20">
        <f t="shared" si="28"/>
        <v>993.99999999999989</v>
      </c>
      <c r="L76" s="20">
        <f t="shared" si="29"/>
        <v>161</v>
      </c>
      <c r="M76" s="20">
        <f t="shared" si="30"/>
        <v>425.6</v>
      </c>
      <c r="N76" s="20">
        <f t="shared" si="31"/>
        <v>992.6</v>
      </c>
      <c r="O76" s="20"/>
      <c r="P76" s="20">
        <f t="shared" si="32"/>
        <v>2975</v>
      </c>
      <c r="Q76" s="20"/>
      <c r="R76" s="20">
        <f t="shared" si="33"/>
        <v>2803.28</v>
      </c>
      <c r="S76" s="20">
        <f t="shared" si="34"/>
        <v>2147.6</v>
      </c>
      <c r="T76" s="21">
        <f t="shared" si="35"/>
        <v>11196.72</v>
      </c>
      <c r="U76" s="61"/>
      <c r="V76"/>
      <c r="W76"/>
      <c r="X76"/>
      <c r="Y76"/>
      <c r="Z76" s="68"/>
      <c r="AA76"/>
      <c r="AB76" s="68"/>
      <c r="AC76" s="68"/>
      <c r="AD76"/>
      <c r="AE76"/>
      <c r="AF76"/>
      <c r="AG76"/>
      <c r="AH76"/>
      <c r="AK76" s="63"/>
    </row>
    <row r="77" spans="2:37" ht="15" x14ac:dyDescent="0.25">
      <c r="B77" s="16">
        <f t="shared" si="9"/>
        <v>57</v>
      </c>
      <c r="C77" s="17" t="s">
        <v>428</v>
      </c>
      <c r="D77" s="18" t="s">
        <v>440</v>
      </c>
      <c r="E77" s="18" t="s">
        <v>189</v>
      </c>
      <c r="F77" s="64" t="s">
        <v>86</v>
      </c>
      <c r="G77" s="67">
        <v>18000</v>
      </c>
      <c r="H77" s="65">
        <v>2540.42</v>
      </c>
      <c r="I77" s="20"/>
      <c r="J77" s="20">
        <f t="shared" si="27"/>
        <v>516.6</v>
      </c>
      <c r="K77" s="20">
        <f t="shared" si="28"/>
        <v>1277.9999999999998</v>
      </c>
      <c r="L77" s="20">
        <f t="shared" si="29"/>
        <v>207</v>
      </c>
      <c r="M77" s="20">
        <f t="shared" si="30"/>
        <v>547.20000000000005</v>
      </c>
      <c r="N77" s="20">
        <f t="shared" si="31"/>
        <v>1276.2</v>
      </c>
      <c r="O77" s="20"/>
      <c r="P77" s="20">
        <f t="shared" si="32"/>
        <v>3825</v>
      </c>
      <c r="Q77" s="20"/>
      <c r="R77" s="20">
        <f t="shared" si="33"/>
        <v>3604.2200000000003</v>
      </c>
      <c r="S77" s="20">
        <f t="shared" si="34"/>
        <v>2761.2</v>
      </c>
      <c r="T77" s="21">
        <f t="shared" si="35"/>
        <v>14395.779999999999</v>
      </c>
      <c r="U77" s="61"/>
      <c r="V77"/>
      <c r="W77"/>
      <c r="X77"/>
      <c r="Y77"/>
      <c r="Z77" s="68"/>
      <c r="AA77"/>
      <c r="AB77" s="68"/>
      <c r="AC77" s="68"/>
      <c r="AD77"/>
      <c r="AE77"/>
      <c r="AF77"/>
      <c r="AG77"/>
      <c r="AH77"/>
    </row>
    <row r="78" spans="2:37" ht="15" x14ac:dyDescent="0.25">
      <c r="B78" s="37"/>
      <c r="C78" s="57" t="s">
        <v>91</v>
      </c>
      <c r="D78" s="37"/>
      <c r="E78" s="37"/>
      <c r="F78" s="38"/>
      <c r="G78" s="66"/>
      <c r="H78" s="40"/>
      <c r="I78" s="40"/>
      <c r="J78" s="40"/>
      <c r="K78" s="40"/>
      <c r="L78" s="41"/>
      <c r="M78" s="40"/>
      <c r="N78" s="40"/>
      <c r="O78" s="41"/>
      <c r="P78" s="41"/>
      <c r="Q78" s="41"/>
      <c r="R78" s="41"/>
      <c r="S78" s="41"/>
      <c r="T78" s="42"/>
      <c r="U78" s="61"/>
      <c r="V78"/>
      <c r="W78"/>
      <c r="X78"/>
      <c r="Y78"/>
      <c r="Z78" s="68"/>
      <c r="AA78"/>
      <c r="AB78" s="68"/>
      <c r="AC78" s="68"/>
      <c r="AD78"/>
      <c r="AE78"/>
      <c r="AF78"/>
      <c r="AG78"/>
      <c r="AH78"/>
    </row>
    <row r="79" spans="2:37" ht="15" x14ac:dyDescent="0.25">
      <c r="B79" s="16">
        <f>1+B77</f>
        <v>58</v>
      </c>
      <c r="C79" s="17" t="s">
        <v>340</v>
      </c>
      <c r="D79" s="18" t="s">
        <v>325</v>
      </c>
      <c r="E79" s="18" t="s">
        <v>321</v>
      </c>
      <c r="F79" s="18" t="s">
        <v>86</v>
      </c>
      <c r="G79" s="20">
        <v>10000</v>
      </c>
      <c r="H79" s="20">
        <v>2352.3200000000002</v>
      </c>
      <c r="I79" s="20"/>
      <c r="J79" s="20">
        <f t="shared" ref="J79:J91" si="36">+G79*2.87%</f>
        <v>287</v>
      </c>
      <c r="K79" s="20">
        <f t="shared" ref="K79:K91" si="37">G79*7.1%</f>
        <v>709.99999999999989</v>
      </c>
      <c r="L79" s="20">
        <f t="shared" ref="L79:L91" si="38">G79*1.15%</f>
        <v>115</v>
      </c>
      <c r="M79" s="20">
        <f t="shared" ref="M79:M91" si="39">+G79*3.04%</f>
        <v>304</v>
      </c>
      <c r="N79" s="20">
        <f t="shared" ref="N79:N91" si="40">G79*7.09%</f>
        <v>709</v>
      </c>
      <c r="O79" s="20"/>
      <c r="P79" s="20">
        <f t="shared" ref="P79:P91" si="41">J79+K79+L79+M79+N79</f>
        <v>2125</v>
      </c>
      <c r="Q79" s="20"/>
      <c r="R79" s="20">
        <f>+J79+M79+O79+Q79+H79</f>
        <v>2943.32</v>
      </c>
      <c r="S79" s="20">
        <f t="shared" ref="S79:S91" si="42">+N79+L79+K79</f>
        <v>1534</v>
      </c>
      <c r="T79" s="21">
        <f t="shared" ref="T79:T91" si="43">+G79-R79</f>
        <v>7056.68</v>
      </c>
      <c r="U79" s="61"/>
      <c r="V79"/>
      <c r="W79"/>
      <c r="X79"/>
      <c r="Y79"/>
      <c r="Z79" s="68"/>
      <c r="AA79"/>
      <c r="AB79" s="68"/>
      <c r="AC79" s="68"/>
      <c r="AD79"/>
      <c r="AE79"/>
      <c r="AF79"/>
      <c r="AG79"/>
      <c r="AH79"/>
    </row>
    <row r="80" spans="2:37" ht="15" customHeight="1" x14ac:dyDescent="0.25">
      <c r="B80" s="16">
        <f t="shared" si="9"/>
        <v>59</v>
      </c>
      <c r="C80" s="17" t="s">
        <v>340</v>
      </c>
      <c r="D80" s="18" t="s">
        <v>328</v>
      </c>
      <c r="E80" s="18" t="s">
        <v>321</v>
      </c>
      <c r="F80" s="18" t="s">
        <v>85</v>
      </c>
      <c r="G80" s="20">
        <v>10000</v>
      </c>
      <c r="H80" s="20">
        <v>2352.3200000000002</v>
      </c>
      <c r="I80" s="20"/>
      <c r="J80" s="20">
        <f t="shared" si="36"/>
        <v>287</v>
      </c>
      <c r="K80" s="20">
        <f t="shared" si="37"/>
        <v>709.99999999999989</v>
      </c>
      <c r="L80" s="20">
        <f t="shared" si="38"/>
        <v>115</v>
      </c>
      <c r="M80" s="20">
        <f t="shared" si="39"/>
        <v>304</v>
      </c>
      <c r="N80" s="20">
        <f t="shared" si="40"/>
        <v>709</v>
      </c>
      <c r="O80" s="20"/>
      <c r="P80" s="20">
        <f t="shared" si="41"/>
        <v>2125</v>
      </c>
      <c r="Q80" s="20"/>
      <c r="R80" s="20">
        <f>+J80+M80+O80+Q80+H80</f>
        <v>2943.32</v>
      </c>
      <c r="S80" s="20">
        <f t="shared" si="42"/>
        <v>1534</v>
      </c>
      <c r="T80" s="21">
        <f t="shared" si="43"/>
        <v>7056.68</v>
      </c>
      <c r="U80" s="61"/>
      <c r="V80"/>
      <c r="W80"/>
      <c r="X80"/>
      <c r="Y80"/>
      <c r="Z80" s="68"/>
      <c r="AA80"/>
      <c r="AB80" s="68"/>
      <c r="AC80" s="68"/>
      <c r="AD80"/>
      <c r="AE80"/>
      <c r="AF80"/>
      <c r="AG80"/>
      <c r="AH80"/>
      <c r="AK80" s="63"/>
    </row>
    <row r="81" spans="2:34" ht="15" customHeight="1" x14ac:dyDescent="0.25">
      <c r="B81" s="16">
        <f t="shared" si="9"/>
        <v>60</v>
      </c>
      <c r="C81" s="36" t="s">
        <v>339</v>
      </c>
      <c r="D81" s="18" t="s">
        <v>329</v>
      </c>
      <c r="E81" s="18" t="s">
        <v>321</v>
      </c>
      <c r="F81" s="18" t="s">
        <v>85</v>
      </c>
      <c r="G81" s="20">
        <v>10000</v>
      </c>
      <c r="H81" s="20">
        <v>2352.3200000000002</v>
      </c>
      <c r="I81" s="20"/>
      <c r="J81" s="20">
        <f t="shared" si="36"/>
        <v>287</v>
      </c>
      <c r="K81" s="20">
        <f t="shared" si="37"/>
        <v>709.99999999999989</v>
      </c>
      <c r="L81" s="20">
        <f t="shared" si="38"/>
        <v>115</v>
      </c>
      <c r="M81" s="20">
        <f t="shared" si="39"/>
        <v>304</v>
      </c>
      <c r="N81" s="20">
        <f t="shared" si="40"/>
        <v>709</v>
      </c>
      <c r="O81" s="20">
        <v>3430.92</v>
      </c>
      <c r="P81" s="20">
        <f t="shared" si="41"/>
        <v>2125</v>
      </c>
      <c r="Q81" s="20"/>
      <c r="R81" s="20">
        <f>+J81+M81+Q81+H81</f>
        <v>2943.32</v>
      </c>
      <c r="S81" s="20">
        <f t="shared" si="42"/>
        <v>1534</v>
      </c>
      <c r="T81" s="21">
        <f t="shared" si="43"/>
        <v>7056.68</v>
      </c>
      <c r="U81" s="61"/>
      <c r="V81"/>
      <c r="W81"/>
      <c r="X81"/>
      <c r="Y81"/>
      <c r="Z81" s="68"/>
      <c r="AA81"/>
      <c r="AB81" s="68"/>
      <c r="AC81" s="68"/>
      <c r="AD81"/>
      <c r="AE81" s="68"/>
      <c r="AF81"/>
      <c r="AG81" s="68"/>
      <c r="AH81"/>
    </row>
    <row r="82" spans="2:34" ht="15" customHeight="1" x14ac:dyDescent="0.25">
      <c r="B82" s="16">
        <f t="shared" si="9"/>
        <v>61</v>
      </c>
      <c r="C82" s="17" t="s">
        <v>340</v>
      </c>
      <c r="D82" s="18" t="s">
        <v>27</v>
      </c>
      <c r="E82" s="18" t="s">
        <v>346</v>
      </c>
      <c r="F82" s="18" t="s">
        <v>86</v>
      </c>
      <c r="G82" s="20">
        <v>40000</v>
      </c>
      <c r="H82" s="20">
        <v>9409.07</v>
      </c>
      <c r="I82" s="20"/>
      <c r="J82" s="20">
        <f t="shared" si="36"/>
        <v>1148</v>
      </c>
      <c r="K82" s="20">
        <f t="shared" si="37"/>
        <v>2839.9999999999995</v>
      </c>
      <c r="L82" s="20">
        <f t="shared" si="38"/>
        <v>460</v>
      </c>
      <c r="M82" s="20">
        <f t="shared" si="39"/>
        <v>1216</v>
      </c>
      <c r="N82" s="20">
        <f t="shared" si="40"/>
        <v>2836</v>
      </c>
      <c r="O82" s="20"/>
      <c r="P82" s="20">
        <f t="shared" si="41"/>
        <v>8500</v>
      </c>
      <c r="Q82" s="20"/>
      <c r="R82" s="20">
        <f t="shared" ref="R82:R91" si="44">+J82+M82+O82+Q82+H82</f>
        <v>11773.07</v>
      </c>
      <c r="S82" s="20">
        <f t="shared" si="42"/>
        <v>6136</v>
      </c>
      <c r="T82" s="21">
        <f t="shared" si="43"/>
        <v>28226.93</v>
      </c>
      <c r="U82" s="61"/>
      <c r="V82"/>
      <c r="W82"/>
      <c r="X82"/>
      <c r="Y82"/>
      <c r="Z82" s="68"/>
      <c r="AA82"/>
      <c r="AB82" s="68"/>
      <c r="AC82" s="68"/>
      <c r="AD82"/>
      <c r="AE82"/>
      <c r="AF82"/>
      <c r="AG82"/>
      <c r="AH82"/>
    </row>
    <row r="83" spans="2:34" ht="15" customHeight="1" x14ac:dyDescent="0.25">
      <c r="B83" s="16">
        <f t="shared" si="9"/>
        <v>62</v>
      </c>
      <c r="C83" s="17" t="s">
        <v>385</v>
      </c>
      <c r="D83" s="18" t="s">
        <v>376</v>
      </c>
      <c r="E83" s="18" t="s">
        <v>189</v>
      </c>
      <c r="F83" s="18" t="s">
        <v>86</v>
      </c>
      <c r="G83" s="20">
        <v>14000</v>
      </c>
      <c r="H83" s="20">
        <v>1975.88</v>
      </c>
      <c r="I83" s="20"/>
      <c r="J83" s="20">
        <f t="shared" si="36"/>
        <v>401.8</v>
      </c>
      <c r="K83" s="20">
        <f t="shared" si="37"/>
        <v>993.99999999999989</v>
      </c>
      <c r="L83" s="20">
        <f t="shared" si="38"/>
        <v>161</v>
      </c>
      <c r="M83" s="20">
        <f t="shared" si="39"/>
        <v>425.6</v>
      </c>
      <c r="N83" s="20">
        <f t="shared" si="40"/>
        <v>992.6</v>
      </c>
      <c r="O83" s="20"/>
      <c r="P83" s="20">
        <f t="shared" si="41"/>
        <v>2975</v>
      </c>
      <c r="Q83" s="20"/>
      <c r="R83" s="20">
        <f t="shared" si="44"/>
        <v>2803.28</v>
      </c>
      <c r="S83" s="20">
        <f t="shared" si="42"/>
        <v>2147.6</v>
      </c>
      <c r="T83" s="21">
        <f t="shared" si="43"/>
        <v>11196.72</v>
      </c>
      <c r="U83" s="61"/>
      <c r="V83"/>
      <c r="W83"/>
      <c r="X83"/>
      <c r="Y83"/>
      <c r="Z83" s="68"/>
      <c r="AA83"/>
      <c r="AB83" s="68"/>
      <c r="AC83" s="68"/>
      <c r="AD83"/>
      <c r="AE83"/>
      <c r="AF83"/>
      <c r="AG83"/>
      <c r="AH83"/>
    </row>
    <row r="84" spans="2:34" ht="15" customHeight="1" x14ac:dyDescent="0.25">
      <c r="B84" s="16">
        <f t="shared" ref="B84:B116" si="45">1+B83</f>
        <v>63</v>
      </c>
      <c r="C84" s="17" t="s">
        <v>386</v>
      </c>
      <c r="D84" s="18" t="s">
        <v>150</v>
      </c>
      <c r="E84" s="18" t="s">
        <v>71</v>
      </c>
      <c r="F84" s="18" t="s">
        <v>86</v>
      </c>
      <c r="G84" s="20">
        <v>14000</v>
      </c>
      <c r="H84" s="20">
        <v>1975.89</v>
      </c>
      <c r="I84" s="20"/>
      <c r="J84" s="20">
        <f t="shared" si="36"/>
        <v>401.8</v>
      </c>
      <c r="K84" s="20">
        <f t="shared" si="37"/>
        <v>993.99999999999989</v>
      </c>
      <c r="L84" s="20">
        <f t="shared" si="38"/>
        <v>161</v>
      </c>
      <c r="M84" s="20">
        <f t="shared" si="39"/>
        <v>425.6</v>
      </c>
      <c r="N84" s="20">
        <f t="shared" si="40"/>
        <v>992.6</v>
      </c>
      <c r="O84" s="20"/>
      <c r="P84" s="20">
        <f t="shared" si="41"/>
        <v>2975</v>
      </c>
      <c r="Q84" s="20"/>
      <c r="R84" s="20">
        <f t="shared" si="44"/>
        <v>2803.29</v>
      </c>
      <c r="S84" s="20">
        <f t="shared" si="42"/>
        <v>2147.6</v>
      </c>
      <c r="T84" s="21">
        <f t="shared" si="43"/>
        <v>11196.71</v>
      </c>
      <c r="U84" s="61"/>
      <c r="V84"/>
      <c r="W84"/>
      <c r="X84"/>
      <c r="Y84"/>
      <c r="Z84" s="68"/>
      <c r="AA84"/>
      <c r="AB84" s="68"/>
      <c r="AC84" s="68"/>
      <c r="AD84"/>
      <c r="AE84"/>
      <c r="AF84"/>
      <c r="AG84"/>
      <c r="AH84"/>
    </row>
    <row r="85" spans="2:34" ht="12" customHeight="1" x14ac:dyDescent="0.25">
      <c r="B85" s="16">
        <f t="shared" si="45"/>
        <v>64</v>
      </c>
      <c r="C85" s="17" t="s">
        <v>399</v>
      </c>
      <c r="D85" s="18" t="s">
        <v>389</v>
      </c>
      <c r="E85" s="18" t="s">
        <v>75</v>
      </c>
      <c r="F85" s="18" t="s">
        <v>86</v>
      </c>
      <c r="G85" s="20">
        <v>14000</v>
      </c>
      <c r="H85" s="20">
        <v>1975.88</v>
      </c>
      <c r="I85" s="20"/>
      <c r="J85" s="20">
        <f t="shared" si="36"/>
        <v>401.8</v>
      </c>
      <c r="K85" s="20">
        <f t="shared" si="37"/>
        <v>993.99999999999989</v>
      </c>
      <c r="L85" s="20">
        <f t="shared" si="38"/>
        <v>161</v>
      </c>
      <c r="M85" s="20">
        <f t="shared" si="39"/>
        <v>425.6</v>
      </c>
      <c r="N85" s="20">
        <f t="shared" si="40"/>
        <v>992.6</v>
      </c>
      <c r="O85" s="20"/>
      <c r="P85" s="20">
        <f t="shared" si="41"/>
        <v>2975</v>
      </c>
      <c r="Q85" s="20"/>
      <c r="R85" s="20">
        <f t="shared" si="44"/>
        <v>2803.28</v>
      </c>
      <c r="S85" s="20">
        <f t="shared" si="42"/>
        <v>2147.6</v>
      </c>
      <c r="T85" s="21">
        <f t="shared" si="43"/>
        <v>11196.72</v>
      </c>
      <c r="U85" s="61"/>
      <c r="V85"/>
      <c r="W85"/>
      <c r="X85"/>
      <c r="Y85"/>
      <c r="Z85" s="68"/>
      <c r="AA85"/>
      <c r="AB85" s="68"/>
      <c r="AC85" s="68"/>
      <c r="AD85"/>
      <c r="AE85" s="68"/>
      <c r="AF85"/>
      <c r="AG85" s="68"/>
      <c r="AH85"/>
    </row>
    <row r="86" spans="2:34" ht="12" customHeight="1" x14ac:dyDescent="0.25">
      <c r="B86" s="16">
        <f t="shared" si="45"/>
        <v>65</v>
      </c>
      <c r="C86" s="17" t="s">
        <v>399</v>
      </c>
      <c r="D86" s="18" t="s">
        <v>120</v>
      </c>
      <c r="E86" s="18" t="s">
        <v>83</v>
      </c>
      <c r="F86" s="18" t="s">
        <v>85</v>
      </c>
      <c r="G86" s="20">
        <v>40000</v>
      </c>
      <c r="H86" s="20">
        <v>8447.2199999999993</v>
      </c>
      <c r="I86" s="20"/>
      <c r="J86" s="20">
        <f t="shared" si="36"/>
        <v>1148</v>
      </c>
      <c r="K86" s="20">
        <f t="shared" si="37"/>
        <v>2839.9999999999995</v>
      </c>
      <c r="L86" s="20">
        <f t="shared" si="38"/>
        <v>460</v>
      </c>
      <c r="M86" s="20">
        <f t="shared" si="39"/>
        <v>1216</v>
      </c>
      <c r="N86" s="20">
        <f t="shared" si="40"/>
        <v>2836</v>
      </c>
      <c r="O86" s="20"/>
      <c r="P86" s="20">
        <f t="shared" si="41"/>
        <v>8500</v>
      </c>
      <c r="Q86" s="20"/>
      <c r="R86" s="20">
        <f t="shared" si="44"/>
        <v>10811.22</v>
      </c>
      <c r="S86" s="20">
        <f t="shared" si="42"/>
        <v>6136</v>
      </c>
      <c r="T86" s="21">
        <f t="shared" si="43"/>
        <v>29188.78</v>
      </c>
      <c r="U86" s="61"/>
      <c r="V86"/>
      <c r="W86"/>
      <c r="X86"/>
      <c r="Y86"/>
      <c r="Z86" s="68"/>
      <c r="AA86"/>
      <c r="AB86" s="68"/>
      <c r="AC86" s="68"/>
      <c r="AD86"/>
      <c r="AE86"/>
      <c r="AF86"/>
      <c r="AG86"/>
      <c r="AH86"/>
    </row>
    <row r="87" spans="2:34" ht="15" customHeight="1" x14ac:dyDescent="0.25">
      <c r="B87" s="16">
        <f t="shared" si="45"/>
        <v>66</v>
      </c>
      <c r="C87" s="17" t="s">
        <v>340</v>
      </c>
      <c r="D87" s="18" t="s">
        <v>397</v>
      </c>
      <c r="E87" s="18" t="s">
        <v>321</v>
      </c>
      <c r="F87" s="18" t="s">
        <v>86</v>
      </c>
      <c r="G87" s="20">
        <v>10000</v>
      </c>
      <c r="H87" s="20">
        <v>2352.25</v>
      </c>
      <c r="I87" s="20"/>
      <c r="J87" s="20">
        <f t="shared" si="36"/>
        <v>287</v>
      </c>
      <c r="K87" s="20">
        <f t="shared" si="37"/>
        <v>709.99999999999989</v>
      </c>
      <c r="L87" s="20">
        <f t="shared" si="38"/>
        <v>115</v>
      </c>
      <c r="M87" s="20">
        <f t="shared" si="39"/>
        <v>304</v>
      </c>
      <c r="N87" s="20">
        <f t="shared" si="40"/>
        <v>709</v>
      </c>
      <c r="O87" s="20"/>
      <c r="P87" s="20">
        <f t="shared" si="41"/>
        <v>2125</v>
      </c>
      <c r="Q87" s="20"/>
      <c r="R87" s="20">
        <f t="shared" si="44"/>
        <v>2943.25</v>
      </c>
      <c r="S87" s="20">
        <f t="shared" si="42"/>
        <v>1534</v>
      </c>
      <c r="T87" s="21">
        <f t="shared" si="43"/>
        <v>7056.75</v>
      </c>
      <c r="U87" s="61"/>
      <c r="V87"/>
      <c r="W87"/>
      <c r="X87"/>
      <c r="Y87"/>
      <c r="Z87" s="68"/>
      <c r="AA87"/>
      <c r="AB87" s="68"/>
      <c r="AC87" s="68"/>
      <c r="AD87"/>
      <c r="AE87"/>
      <c r="AF87"/>
      <c r="AG87"/>
      <c r="AH87"/>
    </row>
    <row r="88" spans="2:34" ht="15.75" customHeight="1" x14ac:dyDescent="0.25">
      <c r="B88" s="16">
        <f t="shared" si="45"/>
        <v>67</v>
      </c>
      <c r="C88" s="17" t="s">
        <v>339</v>
      </c>
      <c r="D88" s="18" t="s">
        <v>408</v>
      </c>
      <c r="E88" s="18" t="s">
        <v>407</v>
      </c>
      <c r="F88" s="18" t="s">
        <v>85</v>
      </c>
      <c r="G88" s="20">
        <v>15000</v>
      </c>
      <c r="H88" s="20">
        <v>2338.3200000000002</v>
      </c>
      <c r="I88" s="20"/>
      <c r="J88" s="20">
        <f t="shared" si="36"/>
        <v>430.5</v>
      </c>
      <c r="K88" s="20">
        <f t="shared" si="37"/>
        <v>1065</v>
      </c>
      <c r="L88" s="20">
        <f t="shared" si="38"/>
        <v>172.5</v>
      </c>
      <c r="M88" s="20">
        <f t="shared" si="39"/>
        <v>456</v>
      </c>
      <c r="N88" s="20">
        <f t="shared" si="40"/>
        <v>1063.5</v>
      </c>
      <c r="O88" s="20"/>
      <c r="P88" s="20">
        <f t="shared" si="41"/>
        <v>3187.5</v>
      </c>
      <c r="Q88" s="20"/>
      <c r="R88" s="20">
        <f t="shared" si="44"/>
        <v>3224.82</v>
      </c>
      <c r="S88" s="20">
        <f t="shared" si="42"/>
        <v>2301</v>
      </c>
      <c r="T88" s="21">
        <f t="shared" si="43"/>
        <v>11775.18</v>
      </c>
      <c r="U88" s="61"/>
      <c r="V88"/>
      <c r="W88"/>
      <c r="X88"/>
      <c r="Y88"/>
      <c r="Z88" s="68"/>
      <c r="AA88"/>
      <c r="AB88" s="68"/>
      <c r="AC88" s="68"/>
      <c r="AD88"/>
      <c r="AE88"/>
      <c r="AF88"/>
      <c r="AG88"/>
      <c r="AH88"/>
    </row>
    <row r="89" spans="2:34" ht="15" customHeight="1" x14ac:dyDescent="0.25">
      <c r="B89" s="16">
        <f t="shared" si="45"/>
        <v>68</v>
      </c>
      <c r="C89" s="17" t="s">
        <v>386</v>
      </c>
      <c r="D89" s="18" t="s">
        <v>409</v>
      </c>
      <c r="E89" s="18" t="s">
        <v>75</v>
      </c>
      <c r="F89" s="18" t="s">
        <v>86</v>
      </c>
      <c r="G89" s="20">
        <v>13824.25</v>
      </c>
      <c r="H89" s="20">
        <v>1951.09</v>
      </c>
      <c r="I89" s="20"/>
      <c r="J89" s="20">
        <f t="shared" si="36"/>
        <v>396.75597499999998</v>
      </c>
      <c r="K89" s="20">
        <f t="shared" si="37"/>
        <v>981.52174999999988</v>
      </c>
      <c r="L89" s="20">
        <f t="shared" si="38"/>
        <v>158.97887499999999</v>
      </c>
      <c r="M89" s="20">
        <f t="shared" si="39"/>
        <v>420.25720000000001</v>
      </c>
      <c r="N89" s="20">
        <f t="shared" si="40"/>
        <v>980.1393250000001</v>
      </c>
      <c r="O89" s="20"/>
      <c r="P89" s="20">
        <f t="shared" si="41"/>
        <v>2937.6531249999998</v>
      </c>
      <c r="Q89" s="20"/>
      <c r="R89" s="20">
        <f t="shared" si="44"/>
        <v>2768.1031750000002</v>
      </c>
      <c r="S89" s="20">
        <f t="shared" si="42"/>
        <v>2120.6399499999998</v>
      </c>
      <c r="T89" s="21">
        <f t="shared" si="43"/>
        <v>11056.146825</v>
      </c>
      <c r="U89" s="61"/>
      <c r="V89"/>
      <c r="W89"/>
      <c r="X89"/>
      <c r="Y89"/>
      <c r="Z89" s="68"/>
      <c r="AA89"/>
      <c r="AB89" s="68"/>
      <c r="AC89" s="68"/>
      <c r="AD89"/>
      <c r="AE89"/>
      <c r="AF89"/>
      <c r="AG89"/>
      <c r="AH89"/>
    </row>
    <row r="90" spans="2:34" ht="12.75" customHeight="1" x14ac:dyDescent="0.25">
      <c r="B90" s="16">
        <f t="shared" si="45"/>
        <v>69</v>
      </c>
      <c r="C90" s="17" t="s">
        <v>386</v>
      </c>
      <c r="D90" s="18" t="s">
        <v>411</v>
      </c>
      <c r="E90" s="18" t="s">
        <v>71</v>
      </c>
      <c r="F90" s="18" t="s">
        <v>86</v>
      </c>
      <c r="G90" s="20">
        <v>14000</v>
      </c>
      <c r="H90" s="20">
        <v>1975.89</v>
      </c>
      <c r="I90" s="20"/>
      <c r="J90" s="20">
        <f t="shared" si="36"/>
        <v>401.8</v>
      </c>
      <c r="K90" s="20">
        <f t="shared" si="37"/>
        <v>993.99999999999989</v>
      </c>
      <c r="L90" s="20">
        <f t="shared" si="38"/>
        <v>161</v>
      </c>
      <c r="M90" s="20">
        <f t="shared" si="39"/>
        <v>425.6</v>
      </c>
      <c r="N90" s="20">
        <f t="shared" si="40"/>
        <v>992.6</v>
      </c>
      <c r="O90" s="20"/>
      <c r="P90" s="20">
        <f t="shared" si="41"/>
        <v>2975</v>
      </c>
      <c r="Q90" s="20"/>
      <c r="R90" s="20">
        <f t="shared" si="44"/>
        <v>2803.29</v>
      </c>
      <c r="S90" s="20">
        <f t="shared" si="42"/>
        <v>2147.6</v>
      </c>
      <c r="T90" s="21">
        <f t="shared" si="43"/>
        <v>11196.71</v>
      </c>
      <c r="U90" s="61"/>
      <c r="V90"/>
      <c r="W90"/>
      <c r="X90"/>
      <c r="Y90"/>
      <c r="Z90" s="68"/>
      <c r="AA90"/>
      <c r="AB90" s="68"/>
      <c r="AC90" s="68"/>
      <c r="AD90"/>
      <c r="AE90"/>
      <c r="AF90"/>
      <c r="AG90"/>
      <c r="AH90"/>
    </row>
    <row r="91" spans="2:34" ht="12" customHeight="1" x14ac:dyDescent="0.25">
      <c r="B91" s="16">
        <f t="shared" si="45"/>
        <v>70</v>
      </c>
      <c r="C91" s="17" t="s">
        <v>426</v>
      </c>
      <c r="D91" s="18" t="s">
        <v>413</v>
      </c>
      <c r="E91" s="18" t="s">
        <v>414</v>
      </c>
      <c r="F91" s="18" t="s">
        <v>85</v>
      </c>
      <c r="G91" s="20">
        <v>10000</v>
      </c>
      <c r="H91" s="20">
        <v>1411.34</v>
      </c>
      <c r="I91" s="20"/>
      <c r="J91" s="20">
        <f t="shared" si="36"/>
        <v>287</v>
      </c>
      <c r="K91" s="20">
        <f t="shared" si="37"/>
        <v>709.99999999999989</v>
      </c>
      <c r="L91" s="20">
        <f t="shared" si="38"/>
        <v>115</v>
      </c>
      <c r="M91" s="20">
        <f t="shared" si="39"/>
        <v>304</v>
      </c>
      <c r="N91" s="20">
        <f t="shared" si="40"/>
        <v>709</v>
      </c>
      <c r="O91" s="20"/>
      <c r="P91" s="20">
        <f t="shared" si="41"/>
        <v>2125</v>
      </c>
      <c r="Q91" s="20"/>
      <c r="R91" s="20">
        <f t="shared" si="44"/>
        <v>2002.34</v>
      </c>
      <c r="S91" s="20">
        <f t="shared" si="42"/>
        <v>1534</v>
      </c>
      <c r="T91" s="21">
        <f t="shared" si="43"/>
        <v>7997.66</v>
      </c>
      <c r="U91" s="61"/>
      <c r="V91"/>
      <c r="W91"/>
      <c r="X91"/>
      <c r="Y91"/>
      <c r="Z91" s="68"/>
      <c r="AA91"/>
      <c r="AB91" s="68"/>
      <c r="AC91" s="68"/>
      <c r="AD91"/>
      <c r="AE91"/>
      <c r="AF91"/>
      <c r="AG91"/>
      <c r="AH91"/>
    </row>
    <row r="92" spans="2:34" ht="12" customHeight="1" x14ac:dyDescent="0.25">
      <c r="B92" s="37"/>
      <c r="C92" s="57" t="s">
        <v>92</v>
      </c>
      <c r="D92" s="12"/>
      <c r="E92" s="12"/>
      <c r="F92" s="38"/>
      <c r="G92" s="40"/>
      <c r="H92" s="40"/>
      <c r="I92" s="40"/>
      <c r="J92" s="40"/>
      <c r="K92" s="40"/>
      <c r="L92" s="41"/>
      <c r="M92" s="40"/>
      <c r="N92" s="40"/>
      <c r="O92" s="41"/>
      <c r="P92" s="41"/>
      <c r="Q92" s="41"/>
      <c r="R92" s="41"/>
      <c r="S92" s="41"/>
      <c r="T92" s="41"/>
      <c r="U92" s="61"/>
      <c r="V92"/>
      <c r="W92"/>
      <c r="X92"/>
      <c r="Y92"/>
      <c r="Z92" s="68"/>
      <c r="AA92"/>
      <c r="AB92" s="68"/>
      <c r="AC92" s="68"/>
      <c r="AD92"/>
      <c r="AE92"/>
      <c r="AF92"/>
      <c r="AG92"/>
      <c r="AH92"/>
    </row>
    <row r="93" spans="2:34" ht="12" customHeight="1" x14ac:dyDescent="0.25">
      <c r="B93" s="16">
        <f>1+B91</f>
        <v>71</v>
      </c>
      <c r="C93" s="17" t="s">
        <v>338</v>
      </c>
      <c r="D93" s="18" t="s">
        <v>343</v>
      </c>
      <c r="E93" s="18" t="s">
        <v>344</v>
      </c>
      <c r="F93" s="18" t="s">
        <v>85</v>
      </c>
      <c r="G93" s="20">
        <v>10000</v>
      </c>
      <c r="H93" s="20">
        <v>2352.3200000000002</v>
      </c>
      <c r="I93" s="20"/>
      <c r="J93" s="20">
        <f t="shared" ref="J93:J101" si="46">+G93*2.87%</f>
        <v>287</v>
      </c>
      <c r="K93" s="20">
        <f t="shared" ref="K93:K101" si="47">G93*7.1%</f>
        <v>709.99999999999989</v>
      </c>
      <c r="L93" s="20">
        <f t="shared" ref="L93:L101" si="48">G93*1.15%</f>
        <v>115</v>
      </c>
      <c r="M93" s="20">
        <f t="shared" ref="M93:M101" si="49">+G93*3.04%</f>
        <v>304</v>
      </c>
      <c r="N93" s="20">
        <f t="shared" ref="N93:N101" si="50">G93*7.09%</f>
        <v>709</v>
      </c>
      <c r="O93" s="20"/>
      <c r="P93" s="20">
        <f t="shared" ref="P93:P101" si="51">J93+K93+L93+M93+N93</f>
        <v>2125</v>
      </c>
      <c r="Q93" s="20"/>
      <c r="R93" s="20">
        <f t="shared" ref="R93:R101" si="52">+J93+M93+O93+Q93+H93</f>
        <v>2943.32</v>
      </c>
      <c r="S93" s="20">
        <f t="shared" ref="S93:S101" si="53">+N93+L93+K93</f>
        <v>1534</v>
      </c>
      <c r="T93" s="21">
        <f t="shared" ref="T93:T101" si="54">+G93-R93</f>
        <v>7056.68</v>
      </c>
      <c r="U93" s="61"/>
      <c r="V93"/>
      <c r="W93"/>
      <c r="X93"/>
      <c r="Y93"/>
      <c r="Z93" s="68"/>
      <c r="AA93"/>
      <c r="AB93" s="68"/>
      <c r="AC93" s="68"/>
      <c r="AD93"/>
      <c r="AE93"/>
      <c r="AF93"/>
      <c r="AG93"/>
      <c r="AH93"/>
    </row>
    <row r="94" spans="2:34" ht="15" x14ac:dyDescent="0.25">
      <c r="B94" s="16">
        <f t="shared" si="45"/>
        <v>72</v>
      </c>
      <c r="C94" s="50" t="s">
        <v>319</v>
      </c>
      <c r="D94" s="18" t="s">
        <v>40</v>
      </c>
      <c r="E94" s="18" t="s">
        <v>74</v>
      </c>
      <c r="F94" s="18" t="s">
        <v>86</v>
      </c>
      <c r="G94" s="20">
        <v>59000</v>
      </c>
      <c r="H94" s="20">
        <v>11521.65</v>
      </c>
      <c r="I94" s="20"/>
      <c r="J94" s="20">
        <f t="shared" si="46"/>
        <v>1693.3</v>
      </c>
      <c r="K94" s="20">
        <f t="shared" si="47"/>
        <v>4189</v>
      </c>
      <c r="L94" s="20">
        <f t="shared" si="48"/>
        <v>678.5</v>
      </c>
      <c r="M94" s="20">
        <f t="shared" si="49"/>
        <v>1793.6</v>
      </c>
      <c r="N94" s="20">
        <f t="shared" si="50"/>
        <v>4183.1000000000004</v>
      </c>
      <c r="O94" s="20"/>
      <c r="P94" s="20">
        <f t="shared" si="51"/>
        <v>12537.5</v>
      </c>
      <c r="Q94" s="20"/>
      <c r="R94" s="20">
        <f t="shared" si="52"/>
        <v>15008.55</v>
      </c>
      <c r="S94" s="20">
        <f t="shared" si="53"/>
        <v>9050.6</v>
      </c>
      <c r="T94" s="21">
        <f t="shared" si="54"/>
        <v>43991.45</v>
      </c>
      <c r="U94" s="61"/>
      <c r="V94"/>
      <c r="W94"/>
      <c r="X94"/>
      <c r="Y94"/>
      <c r="Z94" s="68"/>
      <c r="AA94"/>
      <c r="AB94" s="68"/>
      <c r="AC94" s="68"/>
      <c r="AD94"/>
      <c r="AE94"/>
      <c r="AF94"/>
      <c r="AG94"/>
      <c r="AH94"/>
    </row>
    <row r="95" spans="2:34" ht="15" x14ac:dyDescent="0.25">
      <c r="B95" s="16">
        <f t="shared" si="45"/>
        <v>73</v>
      </c>
      <c r="C95" s="17" t="s">
        <v>338</v>
      </c>
      <c r="D95" s="18" t="s">
        <v>327</v>
      </c>
      <c r="E95" s="18" t="s">
        <v>321</v>
      </c>
      <c r="F95" s="18" t="s">
        <v>85</v>
      </c>
      <c r="G95" s="20">
        <v>10000</v>
      </c>
      <c r="H95" s="20">
        <v>2352.3200000000002</v>
      </c>
      <c r="I95" s="20"/>
      <c r="J95" s="20">
        <f t="shared" si="46"/>
        <v>287</v>
      </c>
      <c r="K95" s="20">
        <f t="shared" si="47"/>
        <v>709.99999999999989</v>
      </c>
      <c r="L95" s="20">
        <f t="shared" si="48"/>
        <v>115</v>
      </c>
      <c r="M95" s="20">
        <f t="shared" si="49"/>
        <v>304</v>
      </c>
      <c r="N95" s="20">
        <f t="shared" si="50"/>
        <v>709</v>
      </c>
      <c r="O95" s="20"/>
      <c r="P95" s="20">
        <f t="shared" si="51"/>
        <v>2125</v>
      </c>
      <c r="Q95" s="20"/>
      <c r="R95" s="20">
        <f t="shared" si="52"/>
        <v>2943.32</v>
      </c>
      <c r="S95" s="20">
        <f t="shared" si="53"/>
        <v>1534</v>
      </c>
      <c r="T95" s="21">
        <f t="shared" si="54"/>
        <v>7056.68</v>
      </c>
      <c r="U95" s="61"/>
      <c r="V95"/>
      <c r="W95"/>
      <c r="X95"/>
      <c r="Y95"/>
      <c r="Z95" s="68"/>
      <c r="AA95"/>
      <c r="AB95" s="68"/>
      <c r="AC95" s="68"/>
      <c r="AD95"/>
      <c r="AE95"/>
      <c r="AF95"/>
      <c r="AG95"/>
      <c r="AH95"/>
    </row>
    <row r="96" spans="2:34" ht="15" x14ac:dyDescent="0.25">
      <c r="B96" s="16">
        <f t="shared" si="45"/>
        <v>74</v>
      </c>
      <c r="C96" s="17" t="s">
        <v>320</v>
      </c>
      <c r="D96" s="54" t="s">
        <v>54</v>
      </c>
      <c r="E96" s="54" t="s">
        <v>118</v>
      </c>
      <c r="F96" s="18" t="s">
        <v>86</v>
      </c>
      <c r="G96" s="20">
        <v>10000</v>
      </c>
      <c r="H96" s="20">
        <v>2352.3200000000002</v>
      </c>
      <c r="I96" s="20"/>
      <c r="J96" s="20">
        <f t="shared" si="46"/>
        <v>287</v>
      </c>
      <c r="K96" s="20">
        <f t="shared" si="47"/>
        <v>709.99999999999989</v>
      </c>
      <c r="L96" s="20">
        <f t="shared" si="48"/>
        <v>115</v>
      </c>
      <c r="M96" s="20">
        <f t="shared" si="49"/>
        <v>304</v>
      </c>
      <c r="N96" s="20">
        <f t="shared" si="50"/>
        <v>709</v>
      </c>
      <c r="O96" s="20"/>
      <c r="P96" s="20">
        <f t="shared" si="51"/>
        <v>2125</v>
      </c>
      <c r="Q96" s="20"/>
      <c r="R96" s="20">
        <f t="shared" si="52"/>
        <v>2943.32</v>
      </c>
      <c r="S96" s="20">
        <f t="shared" si="53"/>
        <v>1534</v>
      </c>
      <c r="T96" s="21">
        <f t="shared" si="54"/>
        <v>7056.68</v>
      </c>
      <c r="U96" s="61"/>
      <c r="V96"/>
      <c r="W96"/>
      <c r="X96"/>
      <c r="Y96"/>
      <c r="Z96" s="68"/>
      <c r="AA96"/>
      <c r="AB96" s="68"/>
      <c r="AC96" s="68"/>
      <c r="AD96"/>
      <c r="AE96"/>
      <c r="AF96"/>
      <c r="AG96"/>
      <c r="AH96"/>
    </row>
    <row r="97" spans="2:37" ht="15" x14ac:dyDescent="0.25">
      <c r="B97" s="16">
        <f t="shared" si="45"/>
        <v>75</v>
      </c>
      <c r="C97" s="17" t="s">
        <v>338</v>
      </c>
      <c r="D97" s="18" t="s">
        <v>333</v>
      </c>
      <c r="E97" s="18" t="s">
        <v>321</v>
      </c>
      <c r="F97" s="18" t="s">
        <v>85</v>
      </c>
      <c r="G97" s="19">
        <v>10000</v>
      </c>
      <c r="H97" s="20">
        <v>2352.3200000000002</v>
      </c>
      <c r="I97" s="20"/>
      <c r="J97" s="20">
        <f t="shared" si="46"/>
        <v>287</v>
      </c>
      <c r="K97" s="20">
        <f t="shared" si="47"/>
        <v>709.99999999999989</v>
      </c>
      <c r="L97" s="20">
        <f t="shared" si="48"/>
        <v>115</v>
      </c>
      <c r="M97" s="20">
        <f t="shared" si="49"/>
        <v>304</v>
      </c>
      <c r="N97" s="20">
        <f t="shared" si="50"/>
        <v>709</v>
      </c>
      <c r="O97" s="20"/>
      <c r="P97" s="20">
        <f t="shared" si="51"/>
        <v>2125</v>
      </c>
      <c r="Q97" s="20"/>
      <c r="R97" s="20">
        <f t="shared" si="52"/>
        <v>2943.32</v>
      </c>
      <c r="S97" s="20">
        <f t="shared" si="53"/>
        <v>1534</v>
      </c>
      <c r="T97" s="21">
        <f t="shared" si="54"/>
        <v>7056.68</v>
      </c>
      <c r="U97" s="61"/>
      <c r="V97"/>
      <c r="W97"/>
      <c r="X97"/>
      <c r="Y97"/>
      <c r="Z97" s="68"/>
      <c r="AA97"/>
      <c r="AB97" s="68"/>
      <c r="AC97" s="68"/>
      <c r="AD97"/>
      <c r="AE97"/>
      <c r="AF97"/>
      <c r="AG97"/>
      <c r="AH97"/>
    </row>
    <row r="98" spans="2:37" ht="15" x14ac:dyDescent="0.25">
      <c r="B98" s="16">
        <f t="shared" si="45"/>
        <v>76</v>
      </c>
      <c r="C98" s="17" t="s">
        <v>369</v>
      </c>
      <c r="D98" s="54" t="s">
        <v>188</v>
      </c>
      <c r="E98" s="54" t="s">
        <v>189</v>
      </c>
      <c r="F98" s="18" t="s">
        <v>86</v>
      </c>
      <c r="G98" s="19">
        <v>14000</v>
      </c>
      <c r="H98" s="20">
        <v>687.46</v>
      </c>
      <c r="I98" s="20"/>
      <c r="J98" s="20">
        <f t="shared" si="46"/>
        <v>401.8</v>
      </c>
      <c r="K98" s="20">
        <f t="shared" si="47"/>
        <v>993.99999999999989</v>
      </c>
      <c r="L98" s="20">
        <f t="shared" si="48"/>
        <v>161</v>
      </c>
      <c r="M98" s="20">
        <f t="shared" si="49"/>
        <v>425.6</v>
      </c>
      <c r="N98" s="20">
        <f t="shared" si="50"/>
        <v>992.6</v>
      </c>
      <c r="O98" s="20"/>
      <c r="P98" s="20">
        <f t="shared" si="51"/>
        <v>2975</v>
      </c>
      <c r="Q98" s="20"/>
      <c r="R98" s="20">
        <f t="shared" si="52"/>
        <v>1514.8600000000001</v>
      </c>
      <c r="S98" s="20">
        <f t="shared" si="53"/>
        <v>2147.6</v>
      </c>
      <c r="T98" s="21">
        <f t="shared" si="54"/>
        <v>12485.14</v>
      </c>
      <c r="U98" s="61"/>
      <c r="V98"/>
      <c r="W98"/>
      <c r="X98"/>
      <c r="Y98" s="68"/>
      <c r="Z98" s="68"/>
      <c r="AA98"/>
      <c r="AB98" s="68"/>
      <c r="AC98" s="68"/>
      <c r="AD98"/>
      <c r="AE98"/>
      <c r="AF98"/>
      <c r="AG98"/>
      <c r="AH98"/>
    </row>
    <row r="99" spans="2:37" ht="15" x14ac:dyDescent="0.25">
      <c r="B99" s="16">
        <f t="shared" si="45"/>
        <v>77</v>
      </c>
      <c r="C99" s="17" t="s">
        <v>400</v>
      </c>
      <c r="D99" s="54" t="s">
        <v>66</v>
      </c>
      <c r="E99" s="54" t="s">
        <v>72</v>
      </c>
      <c r="F99" s="18" t="s">
        <v>85</v>
      </c>
      <c r="G99" s="19">
        <v>45000</v>
      </c>
      <c r="H99" s="20">
        <v>10585.19</v>
      </c>
      <c r="I99" s="20"/>
      <c r="J99" s="20">
        <f t="shared" si="46"/>
        <v>1291.5</v>
      </c>
      <c r="K99" s="20">
        <f t="shared" si="47"/>
        <v>3194.9999999999995</v>
      </c>
      <c r="L99" s="20">
        <f t="shared" si="48"/>
        <v>517.5</v>
      </c>
      <c r="M99" s="20">
        <f t="shared" si="49"/>
        <v>1368</v>
      </c>
      <c r="N99" s="20">
        <f t="shared" si="50"/>
        <v>3190.5</v>
      </c>
      <c r="O99" s="20"/>
      <c r="P99" s="20">
        <f t="shared" si="51"/>
        <v>9562.5</v>
      </c>
      <c r="Q99" s="20"/>
      <c r="R99" s="20">
        <f t="shared" si="52"/>
        <v>13244.69</v>
      </c>
      <c r="S99" s="20">
        <f t="shared" si="53"/>
        <v>6903</v>
      </c>
      <c r="T99" s="21">
        <f t="shared" si="54"/>
        <v>31755.309999999998</v>
      </c>
      <c r="U99" s="61"/>
      <c r="V99"/>
      <c r="W99"/>
      <c r="X99"/>
      <c r="Y99" s="68"/>
      <c r="Z99" s="68"/>
      <c r="AA99"/>
      <c r="AB99" s="68"/>
      <c r="AC99" s="68"/>
      <c r="AD99"/>
      <c r="AE99"/>
      <c r="AF99"/>
      <c r="AG99"/>
      <c r="AH99"/>
    </row>
    <row r="100" spans="2:37" ht="15" x14ac:dyDescent="0.25">
      <c r="B100" s="16">
        <f t="shared" si="45"/>
        <v>78</v>
      </c>
      <c r="C100" s="17" t="s">
        <v>338</v>
      </c>
      <c r="D100" s="54" t="s">
        <v>393</v>
      </c>
      <c r="E100" s="54" t="s">
        <v>321</v>
      </c>
      <c r="F100" s="18" t="s">
        <v>85</v>
      </c>
      <c r="G100" s="19">
        <v>10000</v>
      </c>
      <c r="H100" s="20">
        <v>2352.3200000000002</v>
      </c>
      <c r="I100" s="20"/>
      <c r="J100" s="20">
        <f t="shared" si="46"/>
        <v>287</v>
      </c>
      <c r="K100" s="20">
        <f t="shared" si="47"/>
        <v>709.99999999999989</v>
      </c>
      <c r="L100" s="20">
        <f t="shared" si="48"/>
        <v>115</v>
      </c>
      <c r="M100" s="20">
        <f t="shared" si="49"/>
        <v>304</v>
      </c>
      <c r="N100" s="20">
        <f t="shared" si="50"/>
        <v>709</v>
      </c>
      <c r="O100" s="20"/>
      <c r="P100" s="20">
        <f t="shared" si="51"/>
        <v>2125</v>
      </c>
      <c r="Q100" s="20"/>
      <c r="R100" s="20">
        <f t="shared" si="52"/>
        <v>2943.32</v>
      </c>
      <c r="S100" s="20">
        <f t="shared" si="53"/>
        <v>1534</v>
      </c>
      <c r="T100" s="21">
        <f t="shared" si="54"/>
        <v>7056.68</v>
      </c>
      <c r="U100" s="61"/>
      <c r="V100"/>
      <c r="W100"/>
      <c r="X100"/>
      <c r="Y100"/>
      <c r="Z100" s="68"/>
      <c r="AA100"/>
      <c r="AB100" s="68"/>
      <c r="AC100" s="68"/>
      <c r="AD100"/>
      <c r="AE100"/>
      <c r="AF100"/>
      <c r="AG100"/>
      <c r="AH100"/>
      <c r="AJ100" s="63"/>
    </row>
    <row r="101" spans="2:37" ht="15" x14ac:dyDescent="0.25">
      <c r="B101" s="16">
        <f t="shared" si="45"/>
        <v>79</v>
      </c>
      <c r="C101" s="17" t="s">
        <v>334</v>
      </c>
      <c r="D101" s="54" t="s">
        <v>405</v>
      </c>
      <c r="E101" s="54" t="s">
        <v>71</v>
      </c>
      <c r="F101" s="18" t="s">
        <v>85</v>
      </c>
      <c r="G101" s="19">
        <v>15000</v>
      </c>
      <c r="H101" s="20">
        <v>3377.95</v>
      </c>
      <c r="I101" s="20"/>
      <c r="J101" s="20">
        <f t="shared" si="46"/>
        <v>430.5</v>
      </c>
      <c r="K101" s="20">
        <f t="shared" si="47"/>
        <v>1065</v>
      </c>
      <c r="L101" s="20">
        <f t="shared" si="48"/>
        <v>172.5</v>
      </c>
      <c r="M101" s="20">
        <f t="shared" si="49"/>
        <v>456</v>
      </c>
      <c r="N101" s="20">
        <f t="shared" si="50"/>
        <v>1063.5</v>
      </c>
      <c r="O101" s="20"/>
      <c r="P101" s="20">
        <f t="shared" si="51"/>
        <v>3187.5</v>
      </c>
      <c r="Q101" s="20"/>
      <c r="R101" s="20">
        <f t="shared" si="52"/>
        <v>4264.45</v>
      </c>
      <c r="S101" s="20">
        <f t="shared" si="53"/>
        <v>2301</v>
      </c>
      <c r="T101" s="21">
        <f t="shared" si="54"/>
        <v>10735.55</v>
      </c>
      <c r="U101" s="61"/>
      <c r="V101"/>
      <c r="W101"/>
      <c r="X101"/>
      <c r="Y101"/>
      <c r="Z101" s="68"/>
      <c r="AA101"/>
      <c r="AB101" s="68"/>
      <c r="AC101" s="68"/>
      <c r="AD101"/>
      <c r="AE101"/>
      <c r="AF101"/>
      <c r="AG101"/>
      <c r="AH101"/>
      <c r="AK101" s="63"/>
    </row>
    <row r="102" spans="2:37" ht="15" x14ac:dyDescent="0.25">
      <c r="B102" s="37"/>
      <c r="C102" s="57" t="s">
        <v>87</v>
      </c>
      <c r="D102" s="37"/>
      <c r="E102" s="37"/>
      <c r="F102" s="38"/>
      <c r="G102" s="40"/>
      <c r="H102" s="40"/>
      <c r="I102" s="40"/>
      <c r="J102" s="40"/>
      <c r="K102" s="40"/>
      <c r="L102" s="41"/>
      <c r="M102" s="40"/>
      <c r="N102" s="40"/>
      <c r="O102" s="41"/>
      <c r="P102" s="41"/>
      <c r="Q102" s="41"/>
      <c r="R102" s="41"/>
      <c r="S102" s="41"/>
      <c r="T102" s="42"/>
      <c r="U102" s="61"/>
      <c r="V102"/>
      <c r="W102"/>
      <c r="X102"/>
      <c r="Y102"/>
      <c r="Z102" s="68"/>
      <c r="AA102"/>
      <c r="AB102" s="68"/>
      <c r="AC102" s="68"/>
      <c r="AD102"/>
      <c r="AE102"/>
      <c r="AF102"/>
      <c r="AG102"/>
      <c r="AH102"/>
    </row>
    <row r="103" spans="2:37" ht="15" x14ac:dyDescent="0.25">
      <c r="B103" s="16">
        <f>1+B101</f>
        <v>80</v>
      </c>
      <c r="C103" s="17" t="s">
        <v>335</v>
      </c>
      <c r="D103" s="25" t="s">
        <v>323</v>
      </c>
      <c r="E103" s="25" t="s">
        <v>321</v>
      </c>
      <c r="F103" s="18" t="s">
        <v>85</v>
      </c>
      <c r="G103" s="20">
        <v>10000</v>
      </c>
      <c r="H103" s="20">
        <v>2352.3200000000002</v>
      </c>
      <c r="I103" s="20"/>
      <c r="J103" s="20">
        <f t="shared" ref="J103:J116" si="55">+G103*2.87%</f>
        <v>287</v>
      </c>
      <c r="K103" s="20">
        <f t="shared" ref="K103:K116" si="56">G103*7.1%</f>
        <v>709.99999999999989</v>
      </c>
      <c r="L103" s="20">
        <f t="shared" ref="L103:L116" si="57">G103*1.15%</f>
        <v>115</v>
      </c>
      <c r="M103" s="20">
        <f t="shared" ref="M103:M116" si="58">+G103*3.04%</f>
        <v>304</v>
      </c>
      <c r="N103" s="20">
        <f t="shared" ref="N103:N116" si="59">G103*7.09%</f>
        <v>709</v>
      </c>
      <c r="O103" s="20"/>
      <c r="P103" s="20">
        <f t="shared" ref="P103:P116" si="60">J103+K103+L103+M103+N103</f>
        <v>2125</v>
      </c>
      <c r="Q103" s="20"/>
      <c r="R103" s="20">
        <f>+J103+M103+O103+Q103+H103</f>
        <v>2943.32</v>
      </c>
      <c r="S103" s="20">
        <f t="shared" ref="S103:S116" si="61">+N103+L103+K103</f>
        <v>1534</v>
      </c>
      <c r="T103" s="21">
        <f t="shared" ref="T103:T116" si="62">+G103-R103</f>
        <v>7056.68</v>
      </c>
      <c r="U103" s="61"/>
      <c r="V103"/>
      <c r="W103"/>
      <c r="X103"/>
      <c r="Y103"/>
      <c r="Z103" s="68"/>
      <c r="AA103"/>
      <c r="AB103" s="68"/>
      <c r="AC103" s="68"/>
      <c r="AD103"/>
      <c r="AE103"/>
      <c r="AF103"/>
      <c r="AG103"/>
      <c r="AH103"/>
    </row>
    <row r="104" spans="2:37" ht="15" x14ac:dyDescent="0.25">
      <c r="B104" s="16">
        <f t="shared" si="45"/>
        <v>81</v>
      </c>
      <c r="C104" s="17" t="s">
        <v>336</v>
      </c>
      <c r="D104" s="18" t="s">
        <v>324</v>
      </c>
      <c r="E104" s="18" t="s">
        <v>321</v>
      </c>
      <c r="F104" s="18" t="s">
        <v>85</v>
      </c>
      <c r="G104" s="20">
        <v>10000</v>
      </c>
      <c r="H104" s="20">
        <v>2352.3200000000002</v>
      </c>
      <c r="I104" s="20"/>
      <c r="J104" s="20">
        <f t="shared" si="55"/>
        <v>287</v>
      </c>
      <c r="K104" s="20">
        <f t="shared" si="56"/>
        <v>709.99999999999989</v>
      </c>
      <c r="L104" s="20">
        <f t="shared" si="57"/>
        <v>115</v>
      </c>
      <c r="M104" s="20">
        <f t="shared" si="58"/>
        <v>304</v>
      </c>
      <c r="N104" s="20">
        <f t="shared" si="59"/>
        <v>709</v>
      </c>
      <c r="O104" s="20"/>
      <c r="P104" s="20">
        <f t="shared" si="60"/>
        <v>2125</v>
      </c>
      <c r="Q104" s="20"/>
      <c r="R104" s="20">
        <f>+J104+M104+O104+Q104+H104</f>
        <v>2943.32</v>
      </c>
      <c r="S104" s="20">
        <f t="shared" si="61"/>
        <v>1534</v>
      </c>
      <c r="T104" s="21">
        <f t="shared" si="62"/>
        <v>7056.68</v>
      </c>
      <c r="U104" s="61"/>
      <c r="V104"/>
      <c r="W104"/>
      <c r="X104"/>
      <c r="Y104"/>
      <c r="Z104" s="68"/>
      <c r="AA104"/>
      <c r="AB104" s="68"/>
      <c r="AC104" s="68"/>
      <c r="AD104"/>
      <c r="AE104"/>
      <c r="AF104"/>
      <c r="AG104"/>
      <c r="AH104"/>
    </row>
    <row r="105" spans="2:37" ht="15" x14ac:dyDescent="0.25">
      <c r="B105" s="16">
        <f t="shared" si="45"/>
        <v>82</v>
      </c>
      <c r="C105" s="17" t="s">
        <v>335</v>
      </c>
      <c r="D105" s="18" t="s">
        <v>330</v>
      </c>
      <c r="E105" s="18" t="s">
        <v>321</v>
      </c>
      <c r="F105" s="18" t="s">
        <v>85</v>
      </c>
      <c r="G105" s="19">
        <v>10000</v>
      </c>
      <c r="H105" s="20"/>
      <c r="I105" s="20"/>
      <c r="J105" s="20">
        <f t="shared" si="55"/>
        <v>287</v>
      </c>
      <c r="K105" s="20">
        <f t="shared" si="56"/>
        <v>709.99999999999989</v>
      </c>
      <c r="L105" s="20">
        <f t="shared" si="57"/>
        <v>115</v>
      </c>
      <c r="M105" s="20">
        <f t="shared" si="58"/>
        <v>304</v>
      </c>
      <c r="N105" s="20">
        <f t="shared" si="59"/>
        <v>709</v>
      </c>
      <c r="O105" s="20"/>
      <c r="P105" s="20">
        <f t="shared" si="60"/>
        <v>2125</v>
      </c>
      <c r="Q105" s="20"/>
      <c r="R105" s="20">
        <f>+J105+M105+O105+Q105+H105</f>
        <v>591</v>
      </c>
      <c r="S105" s="20">
        <f t="shared" si="61"/>
        <v>1534</v>
      </c>
      <c r="T105" s="21">
        <f t="shared" si="62"/>
        <v>9409</v>
      </c>
      <c r="U105" s="61"/>
      <c r="V105"/>
      <c r="W105"/>
      <c r="X105"/>
      <c r="Y105"/>
      <c r="Z105" s="68"/>
      <c r="AA105"/>
      <c r="AB105" s="68"/>
      <c r="AC105" s="68"/>
      <c r="AD105"/>
      <c r="AE105"/>
      <c r="AF105"/>
      <c r="AG105"/>
      <c r="AH105"/>
    </row>
    <row r="106" spans="2:37" ht="15" x14ac:dyDescent="0.25">
      <c r="B106" s="16">
        <f t="shared" si="45"/>
        <v>83</v>
      </c>
      <c r="C106" s="62" t="s">
        <v>342</v>
      </c>
      <c r="D106" s="18" t="s">
        <v>332</v>
      </c>
      <c r="E106" s="18" t="s">
        <v>321</v>
      </c>
      <c r="F106" s="18" t="s">
        <v>86</v>
      </c>
      <c r="G106" s="19">
        <v>10000</v>
      </c>
      <c r="H106" s="20">
        <v>2352.3200000000002</v>
      </c>
      <c r="I106" s="20"/>
      <c r="J106" s="20">
        <f t="shared" si="55"/>
        <v>287</v>
      </c>
      <c r="K106" s="20">
        <f t="shared" si="56"/>
        <v>709.99999999999989</v>
      </c>
      <c r="L106" s="20">
        <f t="shared" si="57"/>
        <v>115</v>
      </c>
      <c r="M106" s="20">
        <f t="shared" si="58"/>
        <v>304</v>
      </c>
      <c r="N106" s="20">
        <f t="shared" si="59"/>
        <v>709</v>
      </c>
      <c r="O106" s="20">
        <v>5146.38</v>
      </c>
      <c r="P106" s="20">
        <f t="shared" si="60"/>
        <v>2125</v>
      </c>
      <c r="Q106" s="20"/>
      <c r="R106" s="20">
        <f>+J106+M106+Q106+H106</f>
        <v>2943.32</v>
      </c>
      <c r="S106" s="20">
        <f t="shared" si="61"/>
        <v>1534</v>
      </c>
      <c r="T106" s="21">
        <f t="shared" si="62"/>
        <v>7056.68</v>
      </c>
      <c r="U106" s="61"/>
      <c r="V106"/>
      <c r="W106"/>
      <c r="X106"/>
      <c r="Y106"/>
      <c r="Z106" s="68"/>
      <c r="AA106"/>
      <c r="AB106" s="68"/>
      <c r="AC106" s="68"/>
      <c r="AD106"/>
      <c r="AE106"/>
      <c r="AF106"/>
      <c r="AG106"/>
      <c r="AH106"/>
    </row>
    <row r="107" spans="2:37" ht="15" x14ac:dyDescent="0.25">
      <c r="B107" s="16">
        <f t="shared" si="45"/>
        <v>84</v>
      </c>
      <c r="C107" s="17" t="s">
        <v>362</v>
      </c>
      <c r="D107" s="5" t="s">
        <v>357</v>
      </c>
      <c r="E107" s="5" t="s">
        <v>75</v>
      </c>
      <c r="F107" s="18" t="s">
        <v>86</v>
      </c>
      <c r="G107" s="19">
        <v>56765.47</v>
      </c>
      <c r="H107" s="20">
        <v>11206.28</v>
      </c>
      <c r="I107" s="20"/>
      <c r="J107" s="20">
        <f t="shared" si="55"/>
        <v>1629.168989</v>
      </c>
      <c r="K107" s="20">
        <f t="shared" si="56"/>
        <v>4030.3483699999997</v>
      </c>
      <c r="L107" s="20">
        <f t="shared" si="57"/>
        <v>652.80290500000001</v>
      </c>
      <c r="M107" s="20">
        <f t="shared" si="58"/>
        <v>1725.670288</v>
      </c>
      <c r="N107" s="20">
        <f t="shared" si="59"/>
        <v>4024.6718230000001</v>
      </c>
      <c r="O107" s="20"/>
      <c r="P107" s="20">
        <f t="shared" si="60"/>
        <v>12062.662375</v>
      </c>
      <c r="Q107" s="20"/>
      <c r="R107" s="20">
        <f t="shared" ref="R107:R116" si="63">+J107+M107+O107+Q107+H107</f>
        <v>14561.119277000002</v>
      </c>
      <c r="S107" s="20">
        <f t="shared" si="61"/>
        <v>8707.8230980000008</v>
      </c>
      <c r="T107" s="21">
        <f t="shared" si="62"/>
        <v>42204.350722999996</v>
      </c>
      <c r="U107" s="61"/>
      <c r="V107"/>
      <c r="W107"/>
      <c r="X107"/>
      <c r="Y107"/>
      <c r="Z107" s="68"/>
      <c r="AA107"/>
      <c r="AB107" s="68"/>
      <c r="AC107" s="68"/>
      <c r="AD107"/>
      <c r="AE107"/>
      <c r="AF107"/>
      <c r="AG107"/>
      <c r="AH107"/>
    </row>
    <row r="108" spans="2:37" ht="15" x14ac:dyDescent="0.25">
      <c r="B108" s="16">
        <f t="shared" si="45"/>
        <v>85</v>
      </c>
      <c r="C108" s="17" t="s">
        <v>335</v>
      </c>
      <c r="D108" s="18" t="s">
        <v>31</v>
      </c>
      <c r="E108" s="18" t="s">
        <v>321</v>
      </c>
      <c r="F108" s="18" t="s">
        <v>85</v>
      </c>
      <c r="G108" s="19">
        <v>40000</v>
      </c>
      <c r="H108" s="20">
        <v>9409.07</v>
      </c>
      <c r="I108" s="20"/>
      <c r="J108" s="20">
        <f t="shared" si="55"/>
        <v>1148</v>
      </c>
      <c r="K108" s="20">
        <f t="shared" si="56"/>
        <v>2839.9999999999995</v>
      </c>
      <c r="L108" s="20">
        <f t="shared" si="57"/>
        <v>460</v>
      </c>
      <c r="M108" s="20">
        <f t="shared" si="58"/>
        <v>1216</v>
      </c>
      <c r="N108" s="20">
        <f t="shared" si="59"/>
        <v>2836</v>
      </c>
      <c r="O108" s="20"/>
      <c r="P108" s="20">
        <f t="shared" si="60"/>
        <v>8500</v>
      </c>
      <c r="Q108" s="20"/>
      <c r="R108" s="20">
        <f t="shared" si="63"/>
        <v>11773.07</v>
      </c>
      <c r="S108" s="20">
        <f t="shared" si="61"/>
        <v>6136</v>
      </c>
      <c r="T108" s="21">
        <f t="shared" si="62"/>
        <v>28226.93</v>
      </c>
      <c r="U108" s="61"/>
      <c r="V108"/>
      <c r="W108"/>
      <c r="X108"/>
      <c r="Y108"/>
      <c r="Z108" s="68"/>
      <c r="AA108"/>
      <c r="AB108" s="68"/>
      <c r="AC108" s="68"/>
      <c r="AD108"/>
      <c r="AE108"/>
      <c r="AF108"/>
      <c r="AG108"/>
      <c r="AH108"/>
    </row>
    <row r="109" spans="2:37" ht="15" x14ac:dyDescent="0.25">
      <c r="B109" s="16">
        <f t="shared" si="45"/>
        <v>86</v>
      </c>
      <c r="C109" s="17" t="s">
        <v>387</v>
      </c>
      <c r="D109" s="18" t="s">
        <v>44</v>
      </c>
      <c r="E109" s="18" t="s">
        <v>71</v>
      </c>
      <c r="F109" s="18" t="s">
        <v>85</v>
      </c>
      <c r="G109" s="19">
        <v>14000</v>
      </c>
      <c r="H109" s="20">
        <v>1975.88</v>
      </c>
      <c r="I109" s="20"/>
      <c r="J109" s="20">
        <f t="shared" si="55"/>
        <v>401.8</v>
      </c>
      <c r="K109" s="20">
        <f t="shared" si="56"/>
        <v>993.99999999999989</v>
      </c>
      <c r="L109" s="20">
        <f t="shared" si="57"/>
        <v>161</v>
      </c>
      <c r="M109" s="20">
        <f t="shared" si="58"/>
        <v>425.6</v>
      </c>
      <c r="N109" s="20">
        <f t="shared" si="59"/>
        <v>992.6</v>
      </c>
      <c r="O109" s="20"/>
      <c r="P109" s="20">
        <f t="shared" si="60"/>
        <v>2975</v>
      </c>
      <c r="Q109" s="20"/>
      <c r="R109" s="20">
        <f t="shared" si="63"/>
        <v>2803.28</v>
      </c>
      <c r="S109" s="20">
        <f t="shared" si="61"/>
        <v>2147.6</v>
      </c>
      <c r="T109" s="21">
        <f t="shared" si="62"/>
        <v>11196.72</v>
      </c>
      <c r="U109" s="61"/>
      <c r="V109"/>
      <c r="W109"/>
      <c r="X109"/>
      <c r="Y109"/>
      <c r="Z109" s="68"/>
      <c r="AA109"/>
      <c r="AB109" s="68"/>
      <c r="AC109" s="68"/>
      <c r="AD109"/>
      <c r="AE109" s="68"/>
      <c r="AF109"/>
      <c r="AG109" s="68"/>
      <c r="AH109"/>
    </row>
    <row r="110" spans="2:37" ht="15" x14ac:dyDescent="0.25">
      <c r="B110" s="16">
        <f t="shared" si="45"/>
        <v>87</v>
      </c>
      <c r="C110" s="17" t="s">
        <v>335</v>
      </c>
      <c r="D110" s="18" t="s">
        <v>395</v>
      </c>
      <c r="E110" s="18" t="s">
        <v>321</v>
      </c>
      <c r="F110" s="18" t="s">
        <v>85</v>
      </c>
      <c r="G110" s="19">
        <v>10000</v>
      </c>
      <c r="H110" s="20">
        <v>2352.3200000000002</v>
      </c>
      <c r="I110" s="20"/>
      <c r="J110" s="20">
        <f t="shared" si="55"/>
        <v>287</v>
      </c>
      <c r="K110" s="20">
        <f t="shared" si="56"/>
        <v>709.99999999999989</v>
      </c>
      <c r="L110" s="20">
        <f t="shared" si="57"/>
        <v>115</v>
      </c>
      <c r="M110" s="20">
        <f t="shared" si="58"/>
        <v>304</v>
      </c>
      <c r="N110" s="20">
        <f t="shared" si="59"/>
        <v>709</v>
      </c>
      <c r="O110" s="20"/>
      <c r="P110" s="20">
        <f t="shared" si="60"/>
        <v>2125</v>
      </c>
      <c r="Q110" s="20"/>
      <c r="R110" s="20">
        <f t="shared" si="63"/>
        <v>2943.32</v>
      </c>
      <c r="S110" s="20">
        <f t="shared" si="61"/>
        <v>1534</v>
      </c>
      <c r="T110" s="21">
        <f t="shared" si="62"/>
        <v>7056.68</v>
      </c>
      <c r="U110" s="61"/>
      <c r="V110"/>
      <c r="W110"/>
      <c r="X110"/>
      <c r="Y110" s="68"/>
      <c r="Z110" s="68"/>
      <c r="AA110"/>
      <c r="AB110" s="68"/>
      <c r="AC110" s="68"/>
      <c r="AD110"/>
      <c r="AE110"/>
      <c r="AF110"/>
      <c r="AG110"/>
      <c r="AH110"/>
    </row>
    <row r="111" spans="2:37" ht="15" x14ac:dyDescent="0.25">
      <c r="B111" s="16">
        <f t="shared" si="45"/>
        <v>88</v>
      </c>
      <c r="C111" s="17" t="s">
        <v>335</v>
      </c>
      <c r="D111" s="18" t="s">
        <v>390</v>
      </c>
      <c r="E111" s="18" t="s">
        <v>344</v>
      </c>
      <c r="F111" s="18" t="s">
        <v>86</v>
      </c>
      <c r="G111" s="19">
        <v>10000</v>
      </c>
      <c r="H111" s="20">
        <v>2352.3200000000002</v>
      </c>
      <c r="I111" s="20"/>
      <c r="J111" s="20">
        <f t="shared" si="55"/>
        <v>287</v>
      </c>
      <c r="K111" s="20">
        <f t="shared" si="56"/>
        <v>709.99999999999989</v>
      </c>
      <c r="L111" s="20">
        <f t="shared" si="57"/>
        <v>115</v>
      </c>
      <c r="M111" s="20">
        <f t="shared" si="58"/>
        <v>304</v>
      </c>
      <c r="N111" s="20">
        <f t="shared" si="59"/>
        <v>709</v>
      </c>
      <c r="O111" s="20"/>
      <c r="P111" s="20">
        <f t="shared" si="60"/>
        <v>2125</v>
      </c>
      <c r="Q111" s="20"/>
      <c r="R111" s="20">
        <f t="shared" si="63"/>
        <v>2943.32</v>
      </c>
      <c r="S111" s="20">
        <f t="shared" si="61"/>
        <v>1534</v>
      </c>
      <c r="T111" s="21">
        <f t="shared" si="62"/>
        <v>7056.68</v>
      </c>
      <c r="U111" s="6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2:37" ht="15" x14ac:dyDescent="0.25">
      <c r="B112" s="16">
        <f t="shared" si="45"/>
        <v>89</v>
      </c>
      <c r="C112" s="17" t="s">
        <v>335</v>
      </c>
      <c r="D112" s="18" t="s">
        <v>396</v>
      </c>
      <c r="E112" s="18" t="s">
        <v>321</v>
      </c>
      <c r="F112" s="18" t="s">
        <v>85</v>
      </c>
      <c r="G112" s="19">
        <v>10000</v>
      </c>
      <c r="H112" s="20"/>
      <c r="I112" s="20"/>
      <c r="J112" s="20">
        <f t="shared" si="55"/>
        <v>287</v>
      </c>
      <c r="K112" s="20">
        <f t="shared" si="56"/>
        <v>709.99999999999989</v>
      </c>
      <c r="L112" s="20">
        <f t="shared" si="57"/>
        <v>115</v>
      </c>
      <c r="M112" s="20">
        <f t="shared" si="58"/>
        <v>304</v>
      </c>
      <c r="N112" s="20">
        <f t="shared" si="59"/>
        <v>709</v>
      </c>
      <c r="O112" s="20"/>
      <c r="P112" s="20">
        <f t="shared" si="60"/>
        <v>2125</v>
      </c>
      <c r="Q112" s="20"/>
      <c r="R112" s="20">
        <f t="shared" si="63"/>
        <v>591</v>
      </c>
      <c r="S112" s="20">
        <f t="shared" si="61"/>
        <v>1534</v>
      </c>
      <c r="T112" s="21">
        <f t="shared" si="62"/>
        <v>9409</v>
      </c>
      <c r="U112" s="61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2:37" ht="15" x14ac:dyDescent="0.25">
      <c r="B113" s="16">
        <f t="shared" si="45"/>
        <v>90</v>
      </c>
      <c r="C113" s="17" t="s">
        <v>424</v>
      </c>
      <c r="D113" s="18" t="s">
        <v>412</v>
      </c>
      <c r="E113" s="18" t="s">
        <v>75</v>
      </c>
      <c r="F113" s="18" t="s">
        <v>86</v>
      </c>
      <c r="G113" s="19">
        <v>9000</v>
      </c>
      <c r="H113" s="20">
        <v>1270.21</v>
      </c>
      <c r="I113" s="20"/>
      <c r="J113" s="20">
        <f t="shared" si="55"/>
        <v>258.3</v>
      </c>
      <c r="K113" s="20">
        <f t="shared" si="56"/>
        <v>638.99999999999989</v>
      </c>
      <c r="L113" s="20">
        <f t="shared" si="57"/>
        <v>103.5</v>
      </c>
      <c r="M113" s="20">
        <f t="shared" si="58"/>
        <v>273.60000000000002</v>
      </c>
      <c r="N113" s="20">
        <f t="shared" si="59"/>
        <v>638.1</v>
      </c>
      <c r="O113" s="20"/>
      <c r="P113" s="20">
        <f t="shared" si="60"/>
        <v>1912.5</v>
      </c>
      <c r="Q113" s="20"/>
      <c r="R113" s="20">
        <f t="shared" si="63"/>
        <v>1802.1100000000001</v>
      </c>
      <c r="S113" s="20">
        <f t="shared" si="61"/>
        <v>1380.6</v>
      </c>
      <c r="T113" s="21">
        <f t="shared" si="62"/>
        <v>7197.8899999999994</v>
      </c>
      <c r="U113" s="61"/>
      <c r="V113"/>
      <c r="W113"/>
      <c r="X113"/>
      <c r="Y113"/>
      <c r="Z113"/>
      <c r="AA113"/>
      <c r="AB113"/>
      <c r="AC113"/>
      <c r="AD113"/>
      <c r="AE113"/>
      <c r="AF113"/>
      <c r="AG113"/>
      <c r="AH113"/>
    </row>
    <row r="114" spans="2:37" x14ac:dyDescent="0.2">
      <c r="B114" s="16">
        <f t="shared" si="45"/>
        <v>91</v>
      </c>
      <c r="C114" s="17" t="s">
        <v>425</v>
      </c>
      <c r="D114" s="18" t="s">
        <v>417</v>
      </c>
      <c r="E114" s="18" t="s">
        <v>407</v>
      </c>
      <c r="F114" s="18" t="s">
        <v>86</v>
      </c>
      <c r="G114" s="19">
        <v>10665</v>
      </c>
      <c r="H114" s="20">
        <v>1726.5</v>
      </c>
      <c r="I114" s="20"/>
      <c r="J114" s="20">
        <f t="shared" si="55"/>
        <v>306.08550000000002</v>
      </c>
      <c r="K114" s="20">
        <f t="shared" si="56"/>
        <v>757.21499999999992</v>
      </c>
      <c r="L114" s="20">
        <f t="shared" si="57"/>
        <v>122.64749999999999</v>
      </c>
      <c r="M114" s="20">
        <f t="shared" si="58"/>
        <v>324.21600000000001</v>
      </c>
      <c r="N114" s="20">
        <f t="shared" si="59"/>
        <v>756.14850000000001</v>
      </c>
      <c r="O114" s="20"/>
      <c r="P114" s="20">
        <f t="shared" si="60"/>
        <v>2266.3125</v>
      </c>
      <c r="Q114" s="20"/>
      <c r="R114" s="20">
        <f t="shared" si="63"/>
        <v>2356.8015</v>
      </c>
      <c r="S114" s="20">
        <f t="shared" si="61"/>
        <v>1636.011</v>
      </c>
      <c r="T114" s="21">
        <f t="shared" si="62"/>
        <v>8308.1985000000004</v>
      </c>
      <c r="U114" s="61"/>
    </row>
    <row r="115" spans="2:37" x14ac:dyDescent="0.2">
      <c r="B115" s="16">
        <f t="shared" si="45"/>
        <v>92</v>
      </c>
      <c r="C115" s="17" t="s">
        <v>424</v>
      </c>
      <c r="D115" s="18" t="s">
        <v>431</v>
      </c>
      <c r="E115" s="18" t="s">
        <v>71</v>
      </c>
      <c r="F115" s="18" t="s">
        <v>86</v>
      </c>
      <c r="G115" s="19">
        <v>14000</v>
      </c>
      <c r="H115" s="20">
        <v>1975.88</v>
      </c>
      <c r="I115" s="20"/>
      <c r="J115" s="20">
        <f t="shared" si="55"/>
        <v>401.8</v>
      </c>
      <c r="K115" s="20">
        <f t="shared" si="56"/>
        <v>993.99999999999989</v>
      </c>
      <c r="L115" s="20">
        <f t="shared" si="57"/>
        <v>161</v>
      </c>
      <c r="M115" s="20">
        <f t="shared" si="58"/>
        <v>425.6</v>
      </c>
      <c r="N115" s="20">
        <f t="shared" si="59"/>
        <v>992.6</v>
      </c>
      <c r="O115" s="20"/>
      <c r="P115" s="20">
        <f t="shared" si="60"/>
        <v>2975</v>
      </c>
      <c r="Q115" s="20"/>
      <c r="R115" s="20">
        <f t="shared" si="63"/>
        <v>2803.28</v>
      </c>
      <c r="S115" s="20">
        <f t="shared" si="61"/>
        <v>2147.6</v>
      </c>
      <c r="T115" s="21">
        <f t="shared" si="62"/>
        <v>11196.72</v>
      </c>
      <c r="U115" s="61"/>
      <c r="AA115" s="63"/>
      <c r="AB115" s="63"/>
      <c r="AC115" s="63"/>
      <c r="AD115" s="63"/>
      <c r="AF115" s="63"/>
    </row>
    <row r="116" spans="2:37" x14ac:dyDescent="0.2">
      <c r="B116" s="16">
        <f t="shared" si="45"/>
        <v>93</v>
      </c>
      <c r="C116" s="17" t="s">
        <v>443</v>
      </c>
      <c r="D116" s="18" t="s">
        <v>437</v>
      </c>
      <c r="E116" s="18" t="s">
        <v>72</v>
      </c>
      <c r="F116" s="18" t="s">
        <v>85</v>
      </c>
      <c r="G116" s="19">
        <v>45000</v>
      </c>
      <c r="H116" s="20">
        <v>9545.76</v>
      </c>
      <c r="I116" s="20"/>
      <c r="J116" s="20">
        <f t="shared" si="55"/>
        <v>1291.5</v>
      </c>
      <c r="K116" s="20">
        <f t="shared" si="56"/>
        <v>3194.9999999999995</v>
      </c>
      <c r="L116" s="20">
        <f t="shared" si="57"/>
        <v>517.5</v>
      </c>
      <c r="M116" s="20">
        <f t="shared" si="58"/>
        <v>1368</v>
      </c>
      <c r="N116" s="20">
        <f t="shared" si="59"/>
        <v>3190.5</v>
      </c>
      <c r="O116" s="20"/>
      <c r="P116" s="20">
        <f t="shared" si="60"/>
        <v>9562.5</v>
      </c>
      <c r="Q116" s="20"/>
      <c r="R116" s="20">
        <f t="shared" si="63"/>
        <v>12205.26</v>
      </c>
      <c r="S116" s="20">
        <f t="shared" si="61"/>
        <v>6903</v>
      </c>
      <c r="T116" s="21">
        <f t="shared" si="62"/>
        <v>32794.74</v>
      </c>
      <c r="U116" s="61"/>
      <c r="AD116" s="61"/>
      <c r="AE116" s="61"/>
      <c r="AF116" s="61"/>
      <c r="AG116" s="61"/>
      <c r="AI116" s="61"/>
      <c r="AK116" s="61"/>
    </row>
    <row r="117" spans="2:37" x14ac:dyDescent="0.2">
      <c r="B117" s="25"/>
      <c r="C117" s="23"/>
      <c r="D117" s="23"/>
      <c r="E117" s="23"/>
      <c r="F117" s="30"/>
      <c r="G117" s="24">
        <f t="shared" ref="G117:T117" si="64">SUM(G18:G116)</f>
        <v>2142754.7199999997</v>
      </c>
      <c r="H117" s="24">
        <f t="shared" si="64"/>
        <v>426637.38000000053</v>
      </c>
      <c r="I117" s="24">
        <f t="shared" si="64"/>
        <v>0</v>
      </c>
      <c r="J117" s="24">
        <f t="shared" si="64"/>
        <v>61497.060464000038</v>
      </c>
      <c r="K117" s="24">
        <f t="shared" si="64"/>
        <v>152135.58511999997</v>
      </c>
      <c r="L117" s="24">
        <f t="shared" si="64"/>
        <v>24641.67928</v>
      </c>
      <c r="M117" s="24">
        <f t="shared" si="64"/>
        <v>65139.743487999949</v>
      </c>
      <c r="N117" s="24">
        <f t="shared" si="64"/>
        <v>151921.30964800014</v>
      </c>
      <c r="O117" s="24">
        <f t="shared" si="64"/>
        <v>17154.599999999999</v>
      </c>
      <c r="P117" s="24">
        <f t="shared" si="64"/>
        <v>455335.37800000003</v>
      </c>
      <c r="Q117" s="24">
        <f t="shared" si="64"/>
        <v>0</v>
      </c>
      <c r="R117" s="24">
        <f t="shared" si="64"/>
        <v>553274.18395200022</v>
      </c>
      <c r="S117" s="24">
        <f t="shared" si="64"/>
        <v>328698.5740480001</v>
      </c>
      <c r="T117" s="24">
        <f t="shared" si="64"/>
        <v>1589480.5360479984</v>
      </c>
      <c r="U117" s="61"/>
      <c r="Y117" s="61"/>
      <c r="AA117" s="61"/>
      <c r="AC117" s="61"/>
    </row>
    <row r="118" spans="2:37" x14ac:dyDescent="0.2">
      <c r="B118" s="58"/>
      <c r="U118" s="61"/>
    </row>
    <row r="119" spans="2:37" x14ac:dyDescent="0.2">
      <c r="U119" s="61"/>
    </row>
    <row r="120" spans="2:37" x14ac:dyDescent="0.2">
      <c r="X120" s="61"/>
      <c r="Y120" s="61"/>
      <c r="Z120" s="61"/>
      <c r="AD120" s="61"/>
      <c r="AE120" s="61"/>
      <c r="AF120" s="61"/>
      <c r="AG120" s="61"/>
    </row>
    <row r="121" spans="2:37" x14ac:dyDescent="0.2">
      <c r="X121" s="61"/>
      <c r="AD121" s="61"/>
    </row>
    <row r="122" spans="2:37" x14ac:dyDescent="0.2">
      <c r="AG122" s="61"/>
    </row>
  </sheetData>
  <sortState xmlns:xlrd2="http://schemas.microsoft.com/office/spreadsheetml/2017/richdata2" ref="B18:T116">
    <sortCondition ref="B18:B116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9" t="s">
        <v>0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2:27" s="44" customFormat="1" ht="18" customHeight="1" x14ac:dyDescent="0.2">
      <c r="B11" s="70" t="s">
        <v>25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71" t="s">
        <v>153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</row>
    <row r="14" spans="2:27" x14ac:dyDescent="0.2">
      <c r="B14" s="72" t="s">
        <v>1</v>
      </c>
      <c r="C14" s="4"/>
      <c r="D14" s="73" t="s">
        <v>2</v>
      </c>
      <c r="E14" s="73" t="s">
        <v>3</v>
      </c>
      <c r="F14" s="74" t="s">
        <v>4</v>
      </c>
      <c r="G14" s="75" t="s">
        <v>5</v>
      </c>
      <c r="H14" s="75" t="s">
        <v>6</v>
      </c>
      <c r="I14" s="75" t="s">
        <v>7</v>
      </c>
      <c r="J14" s="72" t="s">
        <v>8</v>
      </c>
      <c r="K14" s="72"/>
      <c r="L14" s="72"/>
      <c r="M14" s="72"/>
      <c r="N14" s="72"/>
      <c r="O14" s="72"/>
      <c r="P14" s="72"/>
      <c r="Q14" s="28"/>
      <c r="R14" s="76" t="s">
        <v>9</v>
      </c>
      <c r="S14" s="76"/>
      <c r="T14" s="75" t="s">
        <v>10</v>
      </c>
    </row>
    <row r="15" spans="2:27" x14ac:dyDescent="0.2">
      <c r="B15" s="72"/>
      <c r="C15" s="6"/>
      <c r="D15" s="73"/>
      <c r="E15" s="73"/>
      <c r="F15" s="74"/>
      <c r="G15" s="75"/>
      <c r="H15" s="75"/>
      <c r="I15" s="75"/>
      <c r="J15" s="77" t="s">
        <v>11</v>
      </c>
      <c r="K15" s="77"/>
      <c r="L15" s="7"/>
      <c r="M15" s="77" t="s">
        <v>12</v>
      </c>
      <c r="N15" s="77"/>
      <c r="O15" s="78" t="s">
        <v>13</v>
      </c>
      <c r="P15" s="78" t="s">
        <v>14</v>
      </c>
      <c r="Q15" s="78" t="s">
        <v>15</v>
      </c>
      <c r="R15" s="78" t="s">
        <v>16</v>
      </c>
      <c r="S15" s="78" t="s">
        <v>17</v>
      </c>
      <c r="T15" s="75"/>
    </row>
    <row r="16" spans="2:27" s="9" customFormat="1" ht="24.75" x14ac:dyDescent="0.25">
      <c r="B16" s="72"/>
      <c r="C16" s="8" t="s">
        <v>18</v>
      </c>
      <c r="D16" s="73"/>
      <c r="E16" s="73"/>
      <c r="F16" s="74"/>
      <c r="G16" s="75"/>
      <c r="H16" s="75"/>
      <c r="I16" s="75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8"/>
      <c r="P16" s="78"/>
      <c r="Q16" s="78"/>
      <c r="R16" s="78"/>
      <c r="S16" s="78"/>
      <c r="T16" s="75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MAYO 2025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2024-03-20T15:11:08Z</cp:lastPrinted>
  <dcterms:created xsi:type="dcterms:W3CDTF">2022-02-17T13:31:29Z</dcterms:created>
  <dcterms:modified xsi:type="dcterms:W3CDTF">2025-06-17T17:59:37Z</dcterms:modified>
</cp:coreProperties>
</file>