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Betania Cordero\Desktop\"/>
    </mc:Choice>
  </mc:AlternateContent>
  <xr:revisionPtr revIDLastSave="0" documentId="8_{FDCD9DC6-F53C-4D56-BC10-B9D9CD93A4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YO 2025" sheetId="33" r:id="rId1"/>
  </sheets>
  <definedNames>
    <definedName name="_xlnm._FilterDatabase" localSheetId="0" hidden="1">'MAYO 2025'!$B$14:$W$84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84" i="33" l="1"/>
  <c r="B81" i="33"/>
  <c r="B68" i="33"/>
  <c r="B53" i="33"/>
  <c r="B44" i="33"/>
  <c r="B40" i="33"/>
  <c r="B32" i="33"/>
  <c r="B20" i="33"/>
  <c r="B21" i="33" s="1"/>
  <c r="B22" i="33" s="1"/>
  <c r="B23" i="33" s="1"/>
  <c r="B24" i="33" s="1"/>
  <c r="B25" i="33" s="1"/>
  <c r="B26" i="33" s="1"/>
  <c r="B27" i="33" s="1"/>
  <c r="B28" i="33" s="1"/>
  <c r="B29" i="33" s="1"/>
  <c r="B30" i="33" s="1"/>
  <c r="B19" i="33"/>
  <c r="M42" i="33"/>
  <c r="N42" i="33"/>
  <c r="O42" i="33"/>
  <c r="S42" i="33" s="1"/>
  <c r="P42" i="33"/>
  <c r="Q42" i="33"/>
  <c r="K84" i="33"/>
  <c r="J84" i="33"/>
  <c r="M83" i="33"/>
  <c r="N83" i="33"/>
  <c r="O83" i="33"/>
  <c r="P83" i="33"/>
  <c r="Q83" i="33"/>
  <c r="B33" i="33" l="1"/>
  <c r="B34" i="33" s="1"/>
  <c r="B35" i="33" s="1"/>
  <c r="B36" i="33" s="1"/>
  <c r="B37" i="33" s="1"/>
  <c r="B38" i="33" s="1"/>
  <c r="B41" i="33" s="1"/>
  <c r="B42" i="33" s="1"/>
  <c r="B45" i="33" s="1"/>
  <c r="B46" i="33" s="1"/>
  <c r="B47" i="33" s="1"/>
  <c r="B48" i="33" s="1"/>
  <c r="B49" i="33" s="1"/>
  <c r="B50" i="33" s="1"/>
  <c r="B51" i="33" s="1"/>
  <c r="B54" i="33" s="1"/>
  <c r="B55" i="33" s="1"/>
  <c r="B56" i="33" s="1"/>
  <c r="B57" i="33" s="1"/>
  <c r="B58" i="33" s="1"/>
  <c r="B59" i="33" s="1"/>
  <c r="B60" i="33" s="1"/>
  <c r="B61" i="33" s="1"/>
  <c r="B62" i="33" s="1"/>
  <c r="B63" i="33" s="1"/>
  <c r="B64" i="33" s="1"/>
  <c r="B65" i="33" s="1"/>
  <c r="B66" i="33" s="1"/>
  <c r="B69" i="33" s="1"/>
  <c r="B70" i="33" s="1"/>
  <c r="B71" i="33" s="1"/>
  <c r="B72" i="33" s="1"/>
  <c r="B73" i="33" s="1"/>
  <c r="B74" i="33" s="1"/>
  <c r="B75" i="33" s="1"/>
  <c r="B76" i="33" s="1"/>
  <c r="B77" i="33" s="1"/>
  <c r="B78" i="33" s="1"/>
  <c r="B79" i="33" s="1"/>
  <c r="B82" i="33" s="1"/>
  <c r="B83" i="33" s="1"/>
  <c r="V42" i="33"/>
  <c r="U42" i="33"/>
  <c r="W42" i="33" s="1"/>
  <c r="V83" i="33"/>
  <c r="S83" i="33"/>
  <c r="U83" i="33"/>
  <c r="W83" i="33" s="1"/>
  <c r="T84" i="33"/>
  <c r="R84" i="33"/>
  <c r="L84" i="33"/>
  <c r="Q82" i="33"/>
  <c r="P82" i="33"/>
  <c r="O82" i="33"/>
  <c r="N82" i="33"/>
  <c r="M82" i="33"/>
  <c r="Q81" i="33"/>
  <c r="P81" i="33"/>
  <c r="O81" i="33"/>
  <c r="N81" i="33"/>
  <c r="M81" i="33"/>
  <c r="Q79" i="33"/>
  <c r="P79" i="33"/>
  <c r="O79" i="33"/>
  <c r="N79" i="33"/>
  <c r="M79" i="33"/>
  <c r="Q78" i="33"/>
  <c r="P78" i="33"/>
  <c r="O78" i="33"/>
  <c r="N78" i="33"/>
  <c r="M78" i="33"/>
  <c r="Q77" i="33"/>
  <c r="P77" i="33"/>
  <c r="O77" i="33"/>
  <c r="N77" i="33"/>
  <c r="M77" i="33"/>
  <c r="Q76" i="33"/>
  <c r="P76" i="33"/>
  <c r="O76" i="33"/>
  <c r="N76" i="33"/>
  <c r="M76" i="33"/>
  <c r="Q75" i="33"/>
  <c r="P75" i="33"/>
  <c r="O75" i="33"/>
  <c r="N75" i="33"/>
  <c r="M75" i="33"/>
  <c r="Q74" i="33"/>
  <c r="P74" i="33"/>
  <c r="O74" i="33"/>
  <c r="N74" i="33"/>
  <c r="M74" i="33"/>
  <c r="Q73" i="33"/>
  <c r="P73" i="33"/>
  <c r="O73" i="33"/>
  <c r="N73" i="33"/>
  <c r="M73" i="33"/>
  <c r="Q72" i="33"/>
  <c r="P72" i="33"/>
  <c r="O72" i="33"/>
  <c r="N72" i="33"/>
  <c r="M72" i="33"/>
  <c r="Q71" i="33"/>
  <c r="P71" i="33"/>
  <c r="O71" i="33"/>
  <c r="N71" i="33"/>
  <c r="M71" i="33"/>
  <c r="Q70" i="33"/>
  <c r="P70" i="33"/>
  <c r="O70" i="33"/>
  <c r="N70" i="33"/>
  <c r="M70" i="33"/>
  <c r="Q69" i="33"/>
  <c r="P69" i="33"/>
  <c r="O69" i="33"/>
  <c r="N69" i="33"/>
  <c r="M69" i="33"/>
  <c r="Q68" i="33"/>
  <c r="P68" i="33"/>
  <c r="O68" i="33"/>
  <c r="N68" i="33"/>
  <c r="M68" i="33"/>
  <c r="Q66" i="33"/>
  <c r="P66" i="33"/>
  <c r="O66" i="33"/>
  <c r="N66" i="33"/>
  <c r="M66" i="33"/>
  <c r="Q65" i="33"/>
  <c r="P65" i="33"/>
  <c r="O65" i="33"/>
  <c r="N65" i="33"/>
  <c r="M65" i="33"/>
  <c r="Q64" i="33"/>
  <c r="P64" i="33"/>
  <c r="O64" i="33"/>
  <c r="N64" i="33"/>
  <c r="M64" i="33"/>
  <c r="Q63" i="33"/>
  <c r="P63" i="33"/>
  <c r="O63" i="33"/>
  <c r="N63" i="33"/>
  <c r="M63" i="33"/>
  <c r="Q62" i="33"/>
  <c r="P62" i="33"/>
  <c r="O62" i="33"/>
  <c r="N62" i="33"/>
  <c r="M62" i="33"/>
  <c r="Q61" i="33"/>
  <c r="P61" i="33"/>
  <c r="O61" i="33"/>
  <c r="N61" i="33"/>
  <c r="M61" i="33"/>
  <c r="Q60" i="33"/>
  <c r="P60" i="33"/>
  <c r="O60" i="33"/>
  <c r="N60" i="33"/>
  <c r="M60" i="33"/>
  <c r="Q59" i="33"/>
  <c r="P59" i="33"/>
  <c r="O59" i="33"/>
  <c r="N59" i="33"/>
  <c r="M59" i="33"/>
  <c r="Q58" i="33"/>
  <c r="P58" i="33"/>
  <c r="O58" i="33"/>
  <c r="N58" i="33"/>
  <c r="M58" i="33"/>
  <c r="Q57" i="33"/>
  <c r="P57" i="33"/>
  <c r="O57" i="33"/>
  <c r="N57" i="33"/>
  <c r="M57" i="33"/>
  <c r="Q56" i="33"/>
  <c r="P56" i="33"/>
  <c r="O56" i="33"/>
  <c r="N56" i="33"/>
  <c r="M56" i="33"/>
  <c r="Q55" i="33"/>
  <c r="P55" i="33"/>
  <c r="O55" i="33"/>
  <c r="N55" i="33"/>
  <c r="M55" i="33"/>
  <c r="Q54" i="33"/>
  <c r="P54" i="33"/>
  <c r="O54" i="33"/>
  <c r="N54" i="33"/>
  <c r="M54" i="33"/>
  <c r="Q53" i="33"/>
  <c r="P53" i="33"/>
  <c r="O53" i="33"/>
  <c r="N53" i="33"/>
  <c r="M53" i="33"/>
  <c r="Q51" i="33"/>
  <c r="P51" i="33"/>
  <c r="O51" i="33"/>
  <c r="N51" i="33"/>
  <c r="M51" i="33"/>
  <c r="Q50" i="33"/>
  <c r="P50" i="33"/>
  <c r="O50" i="33"/>
  <c r="N50" i="33"/>
  <c r="M50" i="33"/>
  <c r="Q49" i="33"/>
  <c r="P49" i="33"/>
  <c r="O49" i="33"/>
  <c r="N49" i="33"/>
  <c r="M49" i="33"/>
  <c r="Q48" i="33"/>
  <c r="P48" i="33"/>
  <c r="O48" i="33"/>
  <c r="N48" i="33"/>
  <c r="M48" i="33"/>
  <c r="Q47" i="33"/>
  <c r="P47" i="33"/>
  <c r="O47" i="33"/>
  <c r="N47" i="33"/>
  <c r="M47" i="33"/>
  <c r="Q46" i="33"/>
  <c r="P46" i="33"/>
  <c r="O46" i="33"/>
  <c r="N46" i="33"/>
  <c r="M46" i="33"/>
  <c r="Q45" i="33"/>
  <c r="P45" i="33"/>
  <c r="O45" i="33"/>
  <c r="N45" i="33"/>
  <c r="M45" i="33"/>
  <c r="Q44" i="33"/>
  <c r="P44" i="33"/>
  <c r="O44" i="33"/>
  <c r="N44" i="33"/>
  <c r="M44" i="33"/>
  <c r="Q41" i="33"/>
  <c r="P41" i="33"/>
  <c r="O41" i="33"/>
  <c r="N41" i="33"/>
  <c r="M41" i="33"/>
  <c r="Q40" i="33"/>
  <c r="P40" i="33"/>
  <c r="O40" i="33"/>
  <c r="N40" i="33"/>
  <c r="M40" i="33"/>
  <c r="Q38" i="33"/>
  <c r="P38" i="33"/>
  <c r="O38" i="33"/>
  <c r="N38" i="33"/>
  <c r="M38" i="33"/>
  <c r="Q37" i="33"/>
  <c r="P37" i="33"/>
  <c r="O37" i="33"/>
  <c r="N37" i="33"/>
  <c r="M37" i="33"/>
  <c r="Q36" i="33"/>
  <c r="P36" i="33"/>
  <c r="O36" i="33"/>
  <c r="N36" i="33"/>
  <c r="M36" i="33"/>
  <c r="Q35" i="33"/>
  <c r="P35" i="33"/>
  <c r="O35" i="33"/>
  <c r="N35" i="33"/>
  <c r="M35" i="33"/>
  <c r="Q34" i="33"/>
  <c r="P34" i="33"/>
  <c r="O34" i="33"/>
  <c r="N34" i="33"/>
  <c r="M34" i="33"/>
  <c r="Q33" i="33"/>
  <c r="P33" i="33"/>
  <c r="O33" i="33"/>
  <c r="N33" i="33"/>
  <c r="M33" i="33"/>
  <c r="Q32" i="33"/>
  <c r="P32" i="33"/>
  <c r="O32" i="33"/>
  <c r="N32" i="33"/>
  <c r="M32" i="33"/>
  <c r="Q30" i="33"/>
  <c r="P30" i="33"/>
  <c r="O30" i="33"/>
  <c r="N30" i="33"/>
  <c r="M30" i="33"/>
  <c r="Q29" i="33"/>
  <c r="P29" i="33"/>
  <c r="O29" i="33"/>
  <c r="N29" i="33"/>
  <c r="M29" i="33"/>
  <c r="Q28" i="33"/>
  <c r="P28" i="33"/>
  <c r="O28" i="33"/>
  <c r="N28" i="33"/>
  <c r="M28" i="33"/>
  <c r="Q27" i="33"/>
  <c r="P27" i="33"/>
  <c r="O27" i="33"/>
  <c r="N27" i="33"/>
  <c r="M27" i="33"/>
  <c r="Q26" i="33"/>
  <c r="P26" i="33"/>
  <c r="O26" i="33"/>
  <c r="N26" i="33"/>
  <c r="M26" i="33"/>
  <c r="Q25" i="33"/>
  <c r="P25" i="33"/>
  <c r="O25" i="33"/>
  <c r="N25" i="33"/>
  <c r="M25" i="33"/>
  <c r="Q24" i="33"/>
  <c r="P24" i="33"/>
  <c r="O24" i="33"/>
  <c r="N24" i="33"/>
  <c r="M24" i="33"/>
  <c r="Q23" i="33"/>
  <c r="P23" i="33"/>
  <c r="O23" i="33"/>
  <c r="N23" i="33"/>
  <c r="M23" i="33"/>
  <c r="Q22" i="33"/>
  <c r="P22" i="33"/>
  <c r="O22" i="33"/>
  <c r="N22" i="33"/>
  <c r="M22" i="33"/>
  <c r="Q21" i="33"/>
  <c r="P21" i="33"/>
  <c r="O21" i="33"/>
  <c r="N21" i="33"/>
  <c r="M21" i="33"/>
  <c r="Q20" i="33"/>
  <c r="P20" i="33"/>
  <c r="O20" i="33"/>
  <c r="N20" i="33"/>
  <c r="M20" i="33"/>
  <c r="Q19" i="33"/>
  <c r="P19" i="33"/>
  <c r="O19" i="33"/>
  <c r="N19" i="33"/>
  <c r="M19" i="33"/>
  <c r="Q18" i="33"/>
  <c r="P18" i="33"/>
  <c r="O18" i="33"/>
  <c r="N18" i="33"/>
  <c r="M18" i="33"/>
  <c r="U75" i="33" l="1"/>
  <c r="W75" i="33" s="1"/>
  <c r="U63" i="33"/>
  <c r="W63" i="33" s="1"/>
  <c r="U68" i="33"/>
  <c r="W68" i="33" s="1"/>
  <c r="U81" i="33"/>
  <c r="W81" i="33" s="1"/>
  <c r="U34" i="33"/>
  <c r="W34" i="33" s="1"/>
  <c r="U47" i="33"/>
  <c r="W47" i="33" s="1"/>
  <c r="U60" i="33"/>
  <c r="W60" i="33" s="1"/>
  <c r="U27" i="33"/>
  <c r="W27" i="33" s="1"/>
  <c r="U53" i="33"/>
  <c r="W53" i="33" s="1"/>
  <c r="U65" i="33"/>
  <c r="W65" i="33" s="1"/>
  <c r="U23" i="33"/>
  <c r="W23" i="33" s="1"/>
  <c r="U48" i="33"/>
  <c r="W48" i="33" s="1"/>
  <c r="U28" i="33"/>
  <c r="W28" i="33" s="1"/>
  <c r="U79" i="33"/>
  <c r="W79" i="33" s="1"/>
  <c r="U21" i="33"/>
  <c r="W21" i="33" s="1"/>
  <c r="U69" i="33"/>
  <c r="W69" i="33" s="1"/>
  <c r="U72" i="33"/>
  <c r="W72" i="33" s="1"/>
  <c r="U51" i="33"/>
  <c r="W51" i="33" s="1"/>
  <c r="U64" i="33"/>
  <c r="W64" i="33" s="1"/>
  <c r="U78" i="33"/>
  <c r="W78" i="33" s="1"/>
  <c r="U61" i="33"/>
  <c r="W61" i="33" s="1"/>
  <c r="V61" i="33"/>
  <c r="S35" i="33"/>
  <c r="S49" i="33"/>
  <c r="S62" i="33"/>
  <c r="U40" i="33"/>
  <c r="W40" i="33" s="1"/>
  <c r="V69" i="33"/>
  <c r="U30" i="33"/>
  <c r="W30" i="33" s="1"/>
  <c r="V24" i="33"/>
  <c r="U32" i="33"/>
  <c r="W32" i="33" s="1"/>
  <c r="V49" i="33"/>
  <c r="U58" i="33"/>
  <c r="W58" i="33" s="1"/>
  <c r="V63" i="33"/>
  <c r="S25" i="33"/>
  <c r="S50" i="33"/>
  <c r="V82" i="33"/>
  <c r="U24" i="33"/>
  <c r="W24" i="33" s="1"/>
  <c r="U29" i="33"/>
  <c r="W29" i="33" s="1"/>
  <c r="U18" i="33"/>
  <c r="W18" i="33" s="1"/>
  <c r="V18" i="33"/>
  <c r="V62" i="33"/>
  <c r="V75" i="33"/>
  <c r="V35" i="33"/>
  <c r="U57" i="33"/>
  <c r="W57" i="33" s="1"/>
  <c r="U55" i="33"/>
  <c r="W55" i="33" s="1"/>
  <c r="S19" i="33"/>
  <c r="S56" i="33"/>
  <c r="V51" i="33"/>
  <c r="V79" i="33"/>
  <c r="V47" i="33"/>
  <c r="V77" i="33"/>
  <c r="S24" i="33"/>
  <c r="U26" i="33"/>
  <c r="W26" i="33" s="1"/>
  <c r="V36" i="33"/>
  <c r="U41" i="33"/>
  <c r="W41" i="33" s="1"/>
  <c r="U46" i="33"/>
  <c r="W46" i="33" s="1"/>
  <c r="V73" i="33"/>
  <c r="V22" i="33"/>
  <c r="O84" i="33"/>
  <c r="U37" i="33"/>
  <c r="W37" i="33" s="1"/>
  <c r="V41" i="33"/>
  <c r="U54" i="33"/>
  <c r="W54" i="33" s="1"/>
  <c r="V56" i="33"/>
  <c r="U74" i="33"/>
  <c r="W74" i="33" s="1"/>
  <c r="S82" i="33"/>
  <c r="S57" i="33"/>
  <c r="U49" i="33"/>
  <c r="W49" i="33" s="1"/>
  <c r="S44" i="33"/>
  <c r="S66" i="33"/>
  <c r="V30" i="33"/>
  <c r="V57" i="33"/>
  <c r="V71" i="33"/>
  <c r="V81" i="33"/>
  <c r="U50" i="33"/>
  <c r="W50" i="33" s="1"/>
  <c r="V60" i="33"/>
  <c r="U62" i="33"/>
  <c r="W62" i="33" s="1"/>
  <c r="V72" i="33"/>
  <c r="V74" i="33"/>
  <c r="S28" i="33"/>
  <c r="S54" i="33"/>
  <c r="S70" i="33"/>
  <c r="U76" i="33"/>
  <c r="W76" i="33" s="1"/>
  <c r="S38" i="33"/>
  <c r="V45" i="33"/>
  <c r="V55" i="33"/>
  <c r="V38" i="33"/>
  <c r="V23" i="33"/>
  <c r="V50" i="33"/>
  <c r="U19" i="33"/>
  <c r="W19" i="33" s="1"/>
  <c r="U22" i="33"/>
  <c r="W22" i="33" s="1"/>
  <c r="V32" i="33"/>
  <c r="S36" i="33"/>
  <c r="V40" i="33"/>
  <c r="U44" i="33"/>
  <c r="W44" i="33" s="1"/>
  <c r="V58" i="33"/>
  <c r="V65" i="33"/>
  <c r="V68" i="33"/>
  <c r="S75" i="33"/>
  <c r="V76" i="33"/>
  <c r="P84" i="33"/>
  <c r="V29" i="33"/>
  <c r="S60" i="33"/>
  <c r="V78" i="33"/>
  <c r="U25" i="33"/>
  <c r="W25" i="33" s="1"/>
  <c r="V37" i="33"/>
  <c r="V48" i="33"/>
  <c r="S76" i="33"/>
  <c r="U35" i="33"/>
  <c r="W35" i="33" s="1"/>
  <c r="V19" i="33"/>
  <c r="V28" i="33"/>
  <c r="U33" i="33"/>
  <c r="W33" i="33" s="1"/>
  <c r="V44" i="33"/>
  <c r="V54" i="33"/>
  <c r="U56" i="33"/>
  <c r="W56" i="33" s="1"/>
  <c r="U59" i="33"/>
  <c r="W59" i="33" s="1"/>
  <c r="S63" i="33"/>
  <c r="U70" i="33"/>
  <c r="W70" i="33" s="1"/>
  <c r="U73" i="33"/>
  <c r="W73" i="33" s="1"/>
  <c r="U77" i="33"/>
  <c r="W77" i="33" s="1"/>
  <c r="S79" i="33"/>
  <c r="V20" i="33"/>
  <c r="V27" i="33"/>
  <c r="V66" i="33"/>
  <c r="S34" i="33"/>
  <c r="V46" i="33"/>
  <c r="V25" i="33"/>
  <c r="S18" i="33"/>
  <c r="U20" i="33"/>
  <c r="W20" i="33" s="1"/>
  <c r="S22" i="33"/>
  <c r="S41" i="33"/>
  <c r="U45" i="33"/>
  <c r="W45" i="33" s="1"/>
  <c r="S47" i="33"/>
  <c r="S69" i="33"/>
  <c r="V70" i="33"/>
  <c r="Q84" i="33"/>
  <c r="V53" i="33"/>
  <c r="V21" i="33"/>
  <c r="V64" i="33"/>
  <c r="V34" i="33"/>
  <c r="N84" i="33"/>
  <c r="V26" i="33"/>
  <c r="S30" i="33"/>
  <c r="V33" i="33"/>
  <c r="U36" i="33"/>
  <c r="W36" i="33" s="1"/>
  <c r="U38" i="33"/>
  <c r="W38" i="33" s="1"/>
  <c r="V59" i="33"/>
  <c r="U66" i="33"/>
  <c r="W66" i="33" s="1"/>
  <c r="U71" i="33"/>
  <c r="W71" i="33" s="1"/>
  <c r="S73" i="33"/>
  <c r="U82" i="33"/>
  <c r="W82" i="33" s="1"/>
  <c r="M84" i="33"/>
  <c r="S23" i="33"/>
  <c r="S29" i="33"/>
  <c r="S40" i="33"/>
  <c r="S48" i="33"/>
  <c r="S55" i="33"/>
  <c r="S61" i="33"/>
  <c r="S68" i="33"/>
  <c r="S74" i="33"/>
  <c r="S81" i="33"/>
  <c r="S21" i="33"/>
  <c r="S27" i="33"/>
  <c r="S33" i="33"/>
  <c r="S46" i="33"/>
  <c r="S53" i="33"/>
  <c r="S59" i="33"/>
  <c r="S65" i="33"/>
  <c r="S72" i="33"/>
  <c r="S78" i="33"/>
  <c r="S20" i="33"/>
  <c r="S26" i="33"/>
  <c r="S32" i="33"/>
  <c r="S37" i="33"/>
  <c r="S45" i="33"/>
  <c r="S51" i="33"/>
  <c r="S58" i="33"/>
  <c r="S64" i="33"/>
  <c r="S71" i="33"/>
  <c r="S77" i="33"/>
  <c r="V84" i="33" l="1"/>
  <c r="S84" i="33"/>
  <c r="U84" i="33"/>
</calcChain>
</file>

<file path=xl/sharedStrings.xml><?xml version="1.0" encoding="utf-8"?>
<sst xmlns="http://schemas.openxmlformats.org/spreadsheetml/2006/main" count="339" uniqueCount="129">
  <si>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</si>
  <si>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</si>
  <si>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</si>
  <si>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</si>
  <si>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</si>
  <si>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</si>
  <si>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</si>
  <si>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</si>
  <si>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</si>
  <si>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</si>
  <si>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</si>
  <si>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</si>
  <si>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</si>
  <si>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</si>
  <si>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</si>
  <si>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</si>
  <si>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</si>
  <si>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</si>
  <si>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</si>
  <si>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</si>
  <si>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</si>
  <si>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</si>
  <si>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</si>
  <si>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</si>
  <si>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</si>
  <si>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</si>
  <si>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</si>
  <si>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</si>
  <si>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</si>
  <si>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</si>
  <si>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</si>
  <si>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</si>
  <si>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Totales en RD$</t>
  </si>
  <si>
    <t>Departamento de Registro, Control y Nómina</t>
  </si>
  <si>
    <t>MARIA FILOMENA GONZALEZ CANALDA</t>
  </si>
  <si>
    <t>RUTH NOLASCO LAMARCHE</t>
  </si>
  <si>
    <t>VICERRECTORIA ACADEMICA-  ISFODOSU</t>
  </si>
  <si>
    <t>EVALUADOR DE PLANES Y PROGRAM</t>
  </si>
  <si>
    <t>MIGUEL ISRAEL BENNASAR GARCIA</t>
  </si>
  <si>
    <t>LAURA ALTAIR BARRETO DE CORONA</t>
  </si>
  <si>
    <t>OSCAR ALI CORONA SALAZAR</t>
  </si>
  <si>
    <t>RAINIER VICENTE SANCHEZ CAMACHO</t>
  </si>
  <si>
    <t>WILMER LUCIDIO ARZOLAY ABREU</t>
  </si>
  <si>
    <t>LUIS ELIGIO VASQUEZ MARQUEZ</t>
  </si>
  <si>
    <t>PEDRO LEONARDO PEÑA DUARTE</t>
  </si>
  <si>
    <t>ARMANDO JOSE GARCIA ORTIZ</t>
  </si>
  <si>
    <t>DIRWIN ALFONSO MUÑOZ PINTO</t>
  </si>
  <si>
    <t>BLADIMIR JOSE GOMEZ MARVAL</t>
  </si>
  <si>
    <t>LOLYMAR DE LOS ANGELES ROMERO MAZA</t>
  </si>
  <si>
    <t>TAMARA MARIA MOLERO PAREDES</t>
  </si>
  <si>
    <t>MIGUEL ANGEL MORALES TOYO</t>
  </si>
  <si>
    <t>FERNANDO JOSE TAPIA LUZARDO</t>
  </si>
  <si>
    <t>JOSE ATILIO GUERRERO</t>
  </si>
  <si>
    <t>NEWMAN YONANDER ZAMBRANO LEAL</t>
  </si>
  <si>
    <t>JESUS RAMON GUILLEN RUIZ</t>
  </si>
  <si>
    <t>CLAUDIA VIVIANA BARBOSA MORALES</t>
  </si>
  <si>
    <t>FERNANDO MAURICIO GARCIA LEGUIZAMON</t>
  </si>
  <si>
    <t>RAMIRO RUEDA ENCISO</t>
  </si>
  <si>
    <t>RICHARD FELIPE ALMAGUER LOPEZ</t>
  </si>
  <si>
    <t>LUZ STELLA CALDERON REBELLON</t>
  </si>
  <si>
    <t>MONICA IZABEL VELIZ PEREZ DE ESTRAD</t>
  </si>
  <si>
    <t>EMILIO VILLANUEVA CAGIGAS</t>
  </si>
  <si>
    <t>VILMA DEL VALLE LANZA CASTILLO</t>
  </si>
  <si>
    <t>DEPARTAMENTO DE PUBLICACIONES- ISFODOSU</t>
  </si>
  <si>
    <t>DIVISION DE AREA ACADEMICAS- REPH</t>
  </si>
  <si>
    <t>DIVISION DE AREAS ACADEMICAS- RFEM</t>
  </si>
  <si>
    <t>DIVISION DE AREAS ACADEMICAS- RJVM</t>
  </si>
  <si>
    <t>DIVISION DE AREAS ACADEMICAS- RLNNM</t>
  </si>
  <si>
    <t>DIVISION DE AREAS ACADEMICAS- REMH</t>
  </si>
  <si>
    <t>CORRECTOR (A) DE ESTILO</t>
  </si>
  <si>
    <t>NAVIA TERESA PEÑA LUNA</t>
  </si>
  <si>
    <t>DINORAH ALTAGRACIA DE LIMA JIMENEZ</t>
  </si>
  <si>
    <t>AMMY ESTHER REYNOSO ZAPATA</t>
  </si>
  <si>
    <t>PSICOLOGO CLINICO</t>
  </si>
  <si>
    <t>DIRECCION DE RECURSOS HUMANOS - ISFODOSU</t>
  </si>
  <si>
    <t>TULIO ENRIQUE CORDERO MATEO</t>
  </si>
  <si>
    <t>DIRECCION DE PROYECCION INSTITUCIONAL - ISFODOSU</t>
  </si>
  <si>
    <t>ANDRES ANIBAL MALAVER AGUIAR</t>
  </si>
  <si>
    <t>DANAY RAMOS RUIZ</t>
  </si>
  <si>
    <t>LAURA DEL CARMEN MENDEZ GUTIERREZ</t>
  </si>
  <si>
    <t>JACQUELINE MURILLO GARNICA</t>
  </si>
  <si>
    <t>ALEXANDRA LLINAS FLORENTINO</t>
  </si>
  <si>
    <t>ANA CRISTINA BOLIVAR ORELLANA</t>
  </si>
  <si>
    <t>ANGNERYS GRACIELA TORREALBA ESPINOZ</t>
  </si>
  <si>
    <t>BELKIS JAMILETH DUARTE NARES</t>
  </si>
  <si>
    <t>EDELL RUBEN ESCALANTE MARTINEZ</t>
  </si>
  <si>
    <t>FANNY LORENA LEON BRICEÑO</t>
  </si>
  <si>
    <t>FELIPE DE JESUS CORDERO GONZALEZ</t>
  </si>
  <si>
    <t>FRANKLIN RAFAEL ASTUDILLO VILLALBA</t>
  </si>
  <si>
    <t>MERCEDES  CARMEN ACOSTA</t>
  </si>
  <si>
    <t>MIGUEL ANGEL GUEVARA ACOSTA</t>
  </si>
  <si>
    <t>NIURKA FIGUEREDO REMON</t>
  </si>
  <si>
    <t>NOUR ADOUMIEH COCONAS</t>
  </si>
  <si>
    <t>RAFAEL PASTOR MARTINEZ VARGAS</t>
  </si>
  <si>
    <t>ROGEL RAFAEL ROJAS BELLO</t>
  </si>
  <si>
    <t>Recinto Emilio Prud Homme</t>
  </si>
  <si>
    <t>Recinto Eugenio Maria de Hosto</t>
  </si>
  <si>
    <t>Recinto Juan Vicente Moscoso</t>
  </si>
  <si>
    <t>Recinto Felix Evaristo Mejia</t>
  </si>
  <si>
    <t>Recinto Luis Napoleon Nuñez Molina</t>
  </si>
  <si>
    <t>Recinto Urania Montas</t>
  </si>
  <si>
    <t>DIVISION DE AREAS ACADEMICAS- RUM</t>
  </si>
  <si>
    <t>PABLO CESAR DE JESUS SMESTER BAEZ</t>
  </si>
  <si>
    <t>BELKYS JOSEFINA PEREIRA CUICAS</t>
  </si>
  <si>
    <t>MAYERLIN CRESPO GONZALEZ</t>
  </si>
  <si>
    <t xml:space="preserve">ESPECIALISTA EN PROGRAMAS DE </t>
  </si>
  <si>
    <t>DEPARTAMENTO DE DESARROLLO PROFESIONAL - ISFODOSU</t>
  </si>
  <si>
    <t>MILDRED CAROLINA PEREZ MORA</t>
  </si>
  <si>
    <t>COORDINADOR ADM</t>
  </si>
  <si>
    <t>DIRECCION DE POSTGRADO Y EDUCACION PERMANENTE - ISFODOSU</t>
  </si>
  <si>
    <t>EMELINDA MARINA DEL R PADILLA FANEY</t>
  </si>
  <si>
    <t>ANALISTA DE INVESTIGACION Y P</t>
  </si>
  <si>
    <t>GEYNMI PICHARDO MANCEBO</t>
  </si>
  <si>
    <t>TECNICO ADM</t>
  </si>
  <si>
    <t>DECANATO DE GRADO- ISFODOSU</t>
  </si>
  <si>
    <t>COORDINADOR (A)</t>
  </si>
  <si>
    <t>DOLORES BERNARDA JORGE PEREZ DE GOM</t>
  </si>
  <si>
    <t>IBRAHIN CLAVEL HERNANDEZ</t>
  </si>
  <si>
    <t>PROFESOR</t>
  </si>
  <si>
    <t>ISAAC RAFAEL FERMIN LLAUGAR</t>
  </si>
  <si>
    <t>TECNICO</t>
  </si>
  <si>
    <t>31/06/2025</t>
  </si>
  <si>
    <t>DIVISION DE SERVICIOS GENERALES- RUM</t>
  </si>
  <si>
    <t>Nómina Personal Carácter Eventual - MAYO 2025</t>
  </si>
  <si>
    <t>MARIA MAGDALENA GRULLON ROSARIO</t>
  </si>
  <si>
    <t>TECNICO EN COMPRAS Y CONTRATA</t>
  </si>
  <si>
    <t>MARIA IDALIA ANGOMAS CORCINO</t>
  </si>
  <si>
    <t>CHEF</t>
  </si>
  <si>
    <t>DIRECCION ADMINISTRATIVA FINANCIERA- REMH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</si>
</sst>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8" fillId="5" borderId="6" xfId="0" applyFont="1" applyFill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14" fontId="7" fillId="0" borderId="7" xfId="0" applyNumberFormat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7" xfId="0" applyFont="1" applyBorder="1"/>
    <xf numFmtId="0" fontId="10" fillId="4" borderId="6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10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0" fontId="7" fillId="0" borderId="5" xfId="0" applyFont="1" applyBorder="1" applyAlignment="1">
      <alignment horizontal="center"/>
    </xf>
    <xf numFmtId="43" fontId="7" fillId="0" borderId="0" xfId="0" applyNumberFormat="1" applyFont="1"/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0" fontId="11" fillId="0" borderId="10" xfId="0" applyFont="1" applyBorder="1" applyAlignment="1">
      <alignment horizontal="right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8" fillId="3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1498601</xdr:colOff>
      <xdr:row>0</xdr:row>
      <xdr:rowOff>152400</xdr:rowOff>
    </xdr:from>
    <xdr:to>
      <xdr:col>11</xdr:col>
      <xdr:colOff>93664</xdr:colOff>
      <xdr:row>8</xdr:row>
      <xdr:rowOff>168532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E6F48A3-4993-4DAD-A72F-BCF10440DA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80976" y="152400"/>
          <a:ext cx="966788" cy="131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1E7F1-284D-4D8E-99BE-0CE203CB3395}">
  <sheetPr>
    <pageSetUpPr fitToPage="1"/>
  </sheetPr>
  <dimension ref="B1:AK94"/>
  <sheetViews>
    <sheetView showGridLines="0" tabSelected="1" topLeftCell="D1" zoomScaleNormal="100" zoomScaleSheetLayoutView="80" workbookViewId="0">
      <selection activeCell="E8" sqref="E8"/>
    </sheetView>
  </sheetViews>
  <sheetFormatPr baseColWidth="10" defaultColWidth="10.85546875" defaultRowHeight="12" x14ac:dyDescent="0.2"/>
  <cols>
    <col min="1" max="1" width="0.85546875" style="8" customWidth="1"/>
    <col min="2" max="2" width="5.140625" style="8" customWidth="1"/>
    <col min="3" max="3" width="33.5703125" style="21" customWidth="1"/>
    <col min="4" max="4" width="40.7109375" style="8" customWidth="1"/>
    <col min="5" max="5" width="25.42578125" style="8" customWidth="1"/>
    <col min="6" max="6" width="20.7109375" style="8" customWidth="1"/>
    <col min="7" max="7" width="8.7109375" style="8" customWidth="1"/>
    <col min="8" max="8" width="25.7109375" style="8" customWidth="1"/>
    <col min="9" max="9" width="19.85546875" style="8" customWidth="1"/>
    <col min="10" max="10" width="12.42578125" style="8" customWidth="1"/>
    <col min="11" max="11" width="13.140625" style="8" customWidth="1"/>
    <col min="12" max="12" width="15.85546875" style="8" customWidth="1"/>
    <col min="13" max="13" width="15" style="8" customWidth="1"/>
    <col min="14" max="14" width="13.85546875" style="8" customWidth="1"/>
    <col min="15" max="15" width="14.7109375" style="8" customWidth="1"/>
    <col min="16" max="16" width="16" style="8" customWidth="1"/>
    <col min="17" max="17" width="15.28515625" style="8" customWidth="1"/>
    <col min="18" max="18" width="11.5703125" style="8" customWidth="1"/>
    <col min="19" max="19" width="13.85546875" style="8" customWidth="1"/>
    <col min="20" max="20" width="12.42578125" style="8" customWidth="1"/>
    <col min="21" max="21" width="15.5703125" style="8" customWidth="1"/>
    <col min="22" max="22" width="15.28515625" style="8" customWidth="1"/>
    <col min="23" max="23" width="15.140625" style="8" customWidth="1"/>
    <col min="24" max="24" width="15.7109375" style="8" customWidth="1"/>
    <col min="25" max="25" width="34.42578125" style="8" bestFit="1" customWidth="1"/>
    <col min="26" max="16384" width="10.85546875" style="8"/>
  </cols>
  <sheetData>
    <row r="1" spans="2:23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s="4" customFormat="1" ht="18" x14ac:dyDescent="0.25">
      <c r="B10" s="43" t="s">
        <v>0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</row>
    <row r="11" spans="2:23" s="4" customFormat="1" ht="18" customHeight="1" x14ac:dyDescent="0.2">
      <c r="B11" s="44" t="s">
        <v>33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</row>
    <row r="12" spans="2:23" s="4" customFormat="1" ht="18" x14ac:dyDescent="0.25"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</row>
    <row r="13" spans="2:23" s="4" customFormat="1" ht="15.75" x14ac:dyDescent="0.25">
      <c r="B13" s="45" t="s">
        <v>123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</row>
    <row r="14" spans="2:23" x14ac:dyDescent="0.2">
      <c r="B14" s="41" t="s">
        <v>1</v>
      </c>
      <c r="C14" s="7"/>
      <c r="D14" s="46" t="s">
        <v>2</v>
      </c>
      <c r="E14" s="46" t="s">
        <v>3</v>
      </c>
      <c r="F14" s="41" t="s">
        <v>4</v>
      </c>
      <c r="G14" s="41" t="s">
        <v>5</v>
      </c>
      <c r="H14" s="47" t="s">
        <v>6</v>
      </c>
      <c r="I14" s="47"/>
      <c r="J14" s="40" t="s">
        <v>7</v>
      </c>
      <c r="K14" s="40" t="s">
        <v>8</v>
      </c>
      <c r="L14" s="40" t="s">
        <v>9</v>
      </c>
      <c r="M14" s="41" t="s">
        <v>10</v>
      </c>
      <c r="N14" s="41"/>
      <c r="O14" s="41"/>
      <c r="P14" s="41"/>
      <c r="Q14" s="41"/>
      <c r="R14" s="41"/>
      <c r="S14" s="41"/>
      <c r="T14" s="25"/>
      <c r="U14" s="42" t="s">
        <v>11</v>
      </c>
      <c r="V14" s="42"/>
      <c r="W14" s="40" t="s">
        <v>12</v>
      </c>
    </row>
    <row r="15" spans="2:23" x14ac:dyDescent="0.2">
      <c r="B15" s="41"/>
      <c r="C15" s="9"/>
      <c r="D15" s="46"/>
      <c r="E15" s="46"/>
      <c r="F15" s="41"/>
      <c r="G15" s="41"/>
      <c r="H15" s="47"/>
      <c r="I15" s="47"/>
      <c r="J15" s="40"/>
      <c r="K15" s="40"/>
      <c r="L15" s="40"/>
      <c r="M15" s="48" t="s">
        <v>13</v>
      </c>
      <c r="N15" s="48"/>
      <c r="O15" s="10"/>
      <c r="P15" s="48" t="s">
        <v>14</v>
      </c>
      <c r="Q15" s="48"/>
      <c r="R15" s="38" t="s">
        <v>15</v>
      </c>
      <c r="S15" s="38" t="s">
        <v>16</v>
      </c>
      <c r="T15" s="38" t="s">
        <v>17</v>
      </c>
      <c r="U15" s="38" t="s">
        <v>18</v>
      </c>
      <c r="V15" s="38" t="s">
        <v>19</v>
      </c>
      <c r="W15" s="40"/>
    </row>
    <row r="16" spans="2:23" s="12" customFormat="1" ht="24" x14ac:dyDescent="0.2">
      <c r="B16" s="41"/>
      <c r="C16" s="11" t="s">
        <v>20</v>
      </c>
      <c r="D16" s="46"/>
      <c r="E16" s="46"/>
      <c r="F16" s="41"/>
      <c r="G16" s="41"/>
      <c r="H16" s="24" t="s">
        <v>21</v>
      </c>
      <c r="I16" s="24" t="s">
        <v>22</v>
      </c>
      <c r="J16" s="40"/>
      <c r="K16" s="40"/>
      <c r="L16" s="40"/>
      <c r="M16" s="23" t="s">
        <v>23</v>
      </c>
      <c r="N16" s="23" t="s">
        <v>24</v>
      </c>
      <c r="O16" s="22" t="s">
        <v>25</v>
      </c>
      <c r="P16" s="23" t="s">
        <v>26</v>
      </c>
      <c r="Q16" s="23" t="s">
        <v>27</v>
      </c>
      <c r="R16" s="38"/>
      <c r="S16" s="38"/>
      <c r="T16" s="38"/>
      <c r="U16" s="38"/>
      <c r="V16" s="38"/>
      <c r="W16" s="40"/>
    </row>
    <row r="17" spans="2:24" s="12" customFormat="1" x14ac:dyDescent="0.2">
      <c r="B17" s="29"/>
      <c r="C17" s="28" t="s">
        <v>28</v>
      </c>
      <c r="D17" s="29"/>
      <c r="E17" s="29"/>
      <c r="F17" s="30"/>
      <c r="G17" s="30"/>
      <c r="H17" s="30"/>
      <c r="I17" s="30"/>
      <c r="J17" s="31"/>
      <c r="K17" s="31"/>
      <c r="L17" s="31"/>
      <c r="M17" s="31"/>
      <c r="N17" s="31"/>
      <c r="O17" s="32"/>
      <c r="P17" s="31"/>
      <c r="Q17" s="31"/>
      <c r="R17" s="32"/>
      <c r="S17" s="32"/>
      <c r="T17" s="32"/>
      <c r="U17" s="32"/>
      <c r="V17" s="32"/>
      <c r="W17" s="33"/>
    </row>
    <row r="18" spans="2:24" x14ac:dyDescent="0.2">
      <c r="B18" s="34">
        <v>1</v>
      </c>
      <c r="C18" s="13" t="s">
        <v>74</v>
      </c>
      <c r="D18" s="14" t="s">
        <v>72</v>
      </c>
      <c r="E18" s="21" t="s">
        <v>73</v>
      </c>
      <c r="F18" s="15" t="s">
        <v>29</v>
      </c>
      <c r="G18" s="15" t="s">
        <v>31</v>
      </c>
      <c r="H18" s="16">
        <v>45717</v>
      </c>
      <c r="I18" s="16">
        <v>45869</v>
      </c>
      <c r="J18" s="17">
        <v>92000</v>
      </c>
      <c r="K18" s="17">
        <v>0</v>
      </c>
      <c r="L18" s="17">
        <v>0</v>
      </c>
      <c r="M18" s="17">
        <f t="shared" ref="M18:M30" si="0">+J18*2.87%</f>
        <v>2640.4</v>
      </c>
      <c r="N18" s="17">
        <f t="shared" ref="N18:N30" si="1">J18*7.1%</f>
        <v>6531.9999999999991</v>
      </c>
      <c r="O18" s="17">
        <f t="shared" ref="O18:O30" si="2">J18*1.15%</f>
        <v>1058</v>
      </c>
      <c r="P18" s="17">
        <f t="shared" ref="P18:P30" si="3">+J18*3.04%</f>
        <v>2796.8</v>
      </c>
      <c r="Q18" s="17">
        <f t="shared" ref="Q18:Q30" si="4">J18*7.09%</f>
        <v>6522.8</v>
      </c>
      <c r="R18" s="17"/>
      <c r="S18" s="17">
        <f t="shared" ref="S18:S30" si="5">M18+N18+O18+P18+Q18</f>
        <v>19550</v>
      </c>
      <c r="T18" s="17"/>
      <c r="U18" s="17">
        <f t="shared" ref="U18:U30" si="6">+M18+P18+R18+T18+K18+L18</f>
        <v>5437.2000000000007</v>
      </c>
      <c r="V18" s="17">
        <f t="shared" ref="V18:V30" si="7">+Q18+O18+N18</f>
        <v>14112.8</v>
      </c>
      <c r="W18" s="18">
        <f t="shared" ref="W18:W30" si="8">+J18-U18</f>
        <v>86562.8</v>
      </c>
      <c r="X18" s="35"/>
    </row>
    <row r="19" spans="2:24" x14ac:dyDescent="0.2">
      <c r="B19" s="34">
        <f>1+B18</f>
        <v>2</v>
      </c>
      <c r="C19" s="13" t="s">
        <v>36</v>
      </c>
      <c r="D19" s="14" t="s">
        <v>71</v>
      </c>
      <c r="E19" s="27" t="s">
        <v>115</v>
      </c>
      <c r="F19" s="15" t="s">
        <v>29</v>
      </c>
      <c r="G19" s="15" t="s">
        <v>31</v>
      </c>
      <c r="H19" s="16">
        <v>45658</v>
      </c>
      <c r="I19" s="16">
        <v>46022</v>
      </c>
      <c r="J19" s="17">
        <v>130000</v>
      </c>
      <c r="K19" s="17">
        <v>19162.12</v>
      </c>
      <c r="L19" s="17">
        <v>0</v>
      </c>
      <c r="M19" s="17">
        <f t="shared" si="0"/>
        <v>3731</v>
      </c>
      <c r="N19" s="17">
        <f t="shared" si="1"/>
        <v>9230</v>
      </c>
      <c r="O19" s="17">
        <f t="shared" si="2"/>
        <v>1495</v>
      </c>
      <c r="P19" s="17">
        <f t="shared" si="3"/>
        <v>3952</v>
      </c>
      <c r="Q19" s="17">
        <f t="shared" si="4"/>
        <v>9217</v>
      </c>
      <c r="R19" s="17">
        <v>0</v>
      </c>
      <c r="S19" s="17">
        <f t="shared" si="5"/>
        <v>27625</v>
      </c>
      <c r="T19" s="17">
        <v>0</v>
      </c>
      <c r="U19" s="17">
        <f t="shared" si="6"/>
        <v>26845.119999999999</v>
      </c>
      <c r="V19" s="17">
        <f t="shared" si="7"/>
        <v>19942</v>
      </c>
      <c r="W19" s="17">
        <f t="shared" si="8"/>
        <v>103154.88</v>
      </c>
      <c r="X19" s="35"/>
    </row>
    <row r="20" spans="2:24" x14ac:dyDescent="0.2">
      <c r="B20" s="34">
        <f t="shared" ref="B20:B83" si="9">1+B19</f>
        <v>3</v>
      </c>
      <c r="C20" s="13" t="s">
        <v>36</v>
      </c>
      <c r="D20" s="14" t="s">
        <v>34</v>
      </c>
      <c r="E20" s="27" t="s">
        <v>115</v>
      </c>
      <c r="F20" s="15" t="s">
        <v>29</v>
      </c>
      <c r="G20" s="15" t="s">
        <v>31</v>
      </c>
      <c r="H20" s="16">
        <v>45658</v>
      </c>
      <c r="I20" s="16">
        <v>45838</v>
      </c>
      <c r="J20" s="17">
        <v>130000</v>
      </c>
      <c r="K20" s="17">
        <v>22690.49</v>
      </c>
      <c r="L20" s="17">
        <v>0</v>
      </c>
      <c r="M20" s="17">
        <f t="shared" si="0"/>
        <v>3731</v>
      </c>
      <c r="N20" s="17">
        <f t="shared" si="1"/>
        <v>9230</v>
      </c>
      <c r="O20" s="17">
        <f t="shared" si="2"/>
        <v>1495</v>
      </c>
      <c r="P20" s="17">
        <f t="shared" si="3"/>
        <v>3952</v>
      </c>
      <c r="Q20" s="17">
        <f t="shared" si="4"/>
        <v>9217</v>
      </c>
      <c r="R20" s="17">
        <v>0</v>
      </c>
      <c r="S20" s="17">
        <f t="shared" si="5"/>
        <v>27625</v>
      </c>
      <c r="T20" s="17">
        <v>0</v>
      </c>
      <c r="U20" s="17">
        <f t="shared" si="6"/>
        <v>30373.49</v>
      </c>
      <c r="V20" s="17">
        <f t="shared" si="7"/>
        <v>19942</v>
      </c>
      <c r="W20" s="17">
        <f t="shared" si="8"/>
        <v>99626.51</v>
      </c>
      <c r="X20" s="35"/>
    </row>
    <row r="21" spans="2:24" ht="12" customHeight="1" x14ac:dyDescent="0.2">
      <c r="B21" s="34">
        <f t="shared" si="9"/>
        <v>4</v>
      </c>
      <c r="C21" s="13" t="s">
        <v>36</v>
      </c>
      <c r="D21" s="14" t="s">
        <v>70</v>
      </c>
      <c r="E21" s="27" t="s">
        <v>115</v>
      </c>
      <c r="F21" s="15" t="s">
        <v>29</v>
      </c>
      <c r="G21" s="15" t="s">
        <v>31</v>
      </c>
      <c r="H21" s="16">
        <v>45303</v>
      </c>
      <c r="I21" s="16">
        <v>45808</v>
      </c>
      <c r="J21" s="17">
        <v>130000</v>
      </c>
      <c r="K21" s="17">
        <v>18733.25</v>
      </c>
      <c r="L21" s="17">
        <v>0</v>
      </c>
      <c r="M21" s="17">
        <f t="shared" si="0"/>
        <v>3731</v>
      </c>
      <c r="N21" s="17">
        <f t="shared" si="1"/>
        <v>9230</v>
      </c>
      <c r="O21" s="17">
        <f t="shared" si="2"/>
        <v>1495</v>
      </c>
      <c r="P21" s="17">
        <f t="shared" si="3"/>
        <v>3952</v>
      </c>
      <c r="Q21" s="17">
        <f t="shared" si="4"/>
        <v>9217</v>
      </c>
      <c r="R21" s="17">
        <v>1715.4599999999991</v>
      </c>
      <c r="S21" s="17">
        <f t="shared" si="5"/>
        <v>27625</v>
      </c>
      <c r="T21" s="17">
        <v>0</v>
      </c>
      <c r="U21" s="17">
        <f t="shared" si="6"/>
        <v>28131.71</v>
      </c>
      <c r="V21" s="17">
        <f t="shared" si="7"/>
        <v>19942</v>
      </c>
      <c r="W21" s="18">
        <f t="shared" si="8"/>
        <v>101868.29000000001</v>
      </c>
      <c r="X21" s="35"/>
    </row>
    <row r="22" spans="2:24" x14ac:dyDescent="0.2">
      <c r="B22" s="34">
        <f t="shared" si="9"/>
        <v>5</v>
      </c>
      <c r="C22" s="13" t="s">
        <v>36</v>
      </c>
      <c r="D22" s="21" t="s">
        <v>35</v>
      </c>
      <c r="E22" s="27" t="s">
        <v>37</v>
      </c>
      <c r="F22" s="15" t="s">
        <v>29</v>
      </c>
      <c r="G22" s="15" t="s">
        <v>31</v>
      </c>
      <c r="H22" s="16">
        <v>45661</v>
      </c>
      <c r="I22" s="16">
        <v>45930</v>
      </c>
      <c r="J22" s="17">
        <v>45000</v>
      </c>
      <c r="K22" s="17">
        <v>1148.33</v>
      </c>
      <c r="L22" s="17">
        <v>0</v>
      </c>
      <c r="M22" s="17">
        <f t="shared" si="0"/>
        <v>1291.5</v>
      </c>
      <c r="N22" s="17">
        <f t="shared" si="1"/>
        <v>3194.9999999999995</v>
      </c>
      <c r="O22" s="17">
        <f t="shared" si="2"/>
        <v>517.5</v>
      </c>
      <c r="P22" s="17">
        <f t="shared" si="3"/>
        <v>1368</v>
      </c>
      <c r="Q22" s="17">
        <f t="shared" si="4"/>
        <v>3190.5</v>
      </c>
      <c r="R22" s="17">
        <v>0</v>
      </c>
      <c r="S22" s="17">
        <f t="shared" si="5"/>
        <v>9562.5</v>
      </c>
      <c r="T22" s="17">
        <v>0</v>
      </c>
      <c r="U22" s="17">
        <f t="shared" si="6"/>
        <v>3807.83</v>
      </c>
      <c r="V22" s="17">
        <f t="shared" si="7"/>
        <v>6903</v>
      </c>
      <c r="W22" s="18">
        <f t="shared" si="8"/>
        <v>41192.17</v>
      </c>
      <c r="X22" s="35"/>
    </row>
    <row r="23" spans="2:24" x14ac:dyDescent="0.2">
      <c r="B23" s="34">
        <f t="shared" si="9"/>
        <v>6</v>
      </c>
      <c r="C23" s="13" t="s">
        <v>76</v>
      </c>
      <c r="D23" s="14" t="s">
        <v>75</v>
      </c>
      <c r="E23" s="27" t="s">
        <v>69</v>
      </c>
      <c r="F23" s="15" t="s">
        <v>29</v>
      </c>
      <c r="G23" s="15" t="s">
        <v>30</v>
      </c>
      <c r="H23" s="16">
        <v>45692</v>
      </c>
      <c r="I23" s="16">
        <v>45930</v>
      </c>
      <c r="J23" s="17">
        <v>112000</v>
      </c>
      <c r="K23" s="17">
        <v>14928.07</v>
      </c>
      <c r="L23" s="17">
        <v>0</v>
      </c>
      <c r="M23" s="17">
        <f t="shared" si="0"/>
        <v>3214.4</v>
      </c>
      <c r="N23" s="17">
        <f t="shared" si="1"/>
        <v>7951.9999999999991</v>
      </c>
      <c r="O23" s="17">
        <f t="shared" si="2"/>
        <v>1288</v>
      </c>
      <c r="P23" s="17">
        <f t="shared" si="3"/>
        <v>3404.8</v>
      </c>
      <c r="Q23" s="17">
        <f t="shared" si="4"/>
        <v>7940.8</v>
      </c>
      <c r="R23" s="17"/>
      <c r="S23" s="17">
        <f t="shared" si="5"/>
        <v>23800</v>
      </c>
      <c r="T23" s="17"/>
      <c r="U23" s="17">
        <f t="shared" si="6"/>
        <v>21547.27</v>
      </c>
      <c r="V23" s="17">
        <f t="shared" si="7"/>
        <v>17180.8</v>
      </c>
      <c r="W23" s="18">
        <f t="shared" si="8"/>
        <v>90452.73</v>
      </c>
      <c r="X23" s="35"/>
    </row>
    <row r="24" spans="2:24" x14ac:dyDescent="0.2">
      <c r="B24" s="34">
        <f t="shared" si="9"/>
        <v>7</v>
      </c>
      <c r="C24" s="13" t="s">
        <v>63</v>
      </c>
      <c r="D24" s="27" t="s">
        <v>102</v>
      </c>
      <c r="E24" s="27" t="s">
        <v>69</v>
      </c>
      <c r="F24" s="15" t="s">
        <v>29</v>
      </c>
      <c r="G24" s="15" t="s">
        <v>30</v>
      </c>
      <c r="H24" s="16">
        <v>45303</v>
      </c>
      <c r="I24" s="16">
        <v>45808</v>
      </c>
      <c r="J24" s="17">
        <v>150000</v>
      </c>
      <c r="K24" s="17">
        <v>23866.62</v>
      </c>
      <c r="L24" s="17"/>
      <c r="M24" s="17">
        <f t="shared" si="0"/>
        <v>4305</v>
      </c>
      <c r="N24" s="17">
        <f t="shared" si="1"/>
        <v>10649.999999999998</v>
      </c>
      <c r="O24" s="17">
        <f t="shared" si="2"/>
        <v>1725</v>
      </c>
      <c r="P24" s="17">
        <f t="shared" si="3"/>
        <v>4560</v>
      </c>
      <c r="Q24" s="17">
        <f t="shared" si="4"/>
        <v>10635</v>
      </c>
      <c r="R24" s="17"/>
      <c r="S24" s="17">
        <f t="shared" si="5"/>
        <v>31875</v>
      </c>
      <c r="T24" s="17"/>
      <c r="U24" s="17">
        <f t="shared" si="6"/>
        <v>32731.62</v>
      </c>
      <c r="V24" s="17">
        <f t="shared" si="7"/>
        <v>23010</v>
      </c>
      <c r="W24" s="18">
        <f t="shared" si="8"/>
        <v>117268.38</v>
      </c>
      <c r="X24" s="35"/>
    </row>
    <row r="25" spans="2:24" x14ac:dyDescent="0.2">
      <c r="B25" s="34">
        <f t="shared" si="9"/>
        <v>8</v>
      </c>
      <c r="C25" s="13" t="s">
        <v>106</v>
      </c>
      <c r="D25" s="27" t="s">
        <v>104</v>
      </c>
      <c r="E25" s="27" t="s">
        <v>105</v>
      </c>
      <c r="F25" s="15" t="s">
        <v>29</v>
      </c>
      <c r="G25" s="15" t="s">
        <v>31</v>
      </c>
      <c r="H25" s="16">
        <v>45660</v>
      </c>
      <c r="I25" s="16">
        <v>45900</v>
      </c>
      <c r="J25" s="17">
        <v>125000</v>
      </c>
      <c r="K25" s="17">
        <v>17985.990000000002</v>
      </c>
      <c r="L25" s="17"/>
      <c r="M25" s="17">
        <f t="shared" si="0"/>
        <v>3587.5</v>
      </c>
      <c r="N25" s="17">
        <f t="shared" si="1"/>
        <v>8875</v>
      </c>
      <c r="O25" s="17">
        <f t="shared" si="2"/>
        <v>1437.5</v>
      </c>
      <c r="P25" s="17">
        <f t="shared" si="3"/>
        <v>3800</v>
      </c>
      <c r="Q25" s="17">
        <f t="shared" si="4"/>
        <v>8862.5</v>
      </c>
      <c r="R25" s="17"/>
      <c r="S25" s="17">
        <f t="shared" si="5"/>
        <v>26562.5</v>
      </c>
      <c r="T25" s="17"/>
      <c r="U25" s="17">
        <f t="shared" si="6"/>
        <v>25373.49</v>
      </c>
      <c r="V25" s="17">
        <f t="shared" si="7"/>
        <v>19175</v>
      </c>
      <c r="W25" s="18">
        <f t="shared" si="8"/>
        <v>99626.51</v>
      </c>
      <c r="X25" s="35"/>
    </row>
    <row r="26" spans="2:24" x14ac:dyDescent="0.2">
      <c r="B26" s="34">
        <f t="shared" si="9"/>
        <v>9</v>
      </c>
      <c r="C26" s="13" t="s">
        <v>109</v>
      </c>
      <c r="D26" s="27" t="s">
        <v>107</v>
      </c>
      <c r="E26" s="27" t="s">
        <v>108</v>
      </c>
      <c r="F26" s="15" t="s">
        <v>29</v>
      </c>
      <c r="G26" s="15" t="s">
        <v>31</v>
      </c>
      <c r="H26" s="16">
        <v>45661</v>
      </c>
      <c r="I26" s="16">
        <v>45930</v>
      </c>
      <c r="J26" s="17">
        <v>100000</v>
      </c>
      <c r="K26" s="17">
        <v>12105.37</v>
      </c>
      <c r="L26" s="17"/>
      <c r="M26" s="17">
        <f t="shared" si="0"/>
        <v>2870</v>
      </c>
      <c r="N26" s="17">
        <f t="shared" si="1"/>
        <v>7099.9999999999991</v>
      </c>
      <c r="O26" s="17">
        <f t="shared" si="2"/>
        <v>1150</v>
      </c>
      <c r="P26" s="17">
        <f t="shared" si="3"/>
        <v>3040</v>
      </c>
      <c r="Q26" s="17">
        <f t="shared" si="4"/>
        <v>7090.0000000000009</v>
      </c>
      <c r="R26" s="17"/>
      <c r="S26" s="17">
        <f t="shared" si="5"/>
        <v>21250</v>
      </c>
      <c r="T26" s="17"/>
      <c r="U26" s="17">
        <f t="shared" si="6"/>
        <v>18015.370000000003</v>
      </c>
      <c r="V26" s="17">
        <f t="shared" si="7"/>
        <v>15340</v>
      </c>
      <c r="W26" s="18">
        <f t="shared" si="8"/>
        <v>81984.63</v>
      </c>
      <c r="X26" s="35"/>
    </row>
    <row r="27" spans="2:24" x14ac:dyDescent="0.2">
      <c r="B27" s="34">
        <f t="shared" si="9"/>
        <v>10</v>
      </c>
      <c r="C27" s="13" t="s">
        <v>114</v>
      </c>
      <c r="D27" s="27" t="s">
        <v>110</v>
      </c>
      <c r="E27" s="27" t="s">
        <v>111</v>
      </c>
      <c r="F27" s="15" t="s">
        <v>29</v>
      </c>
      <c r="G27" s="15" t="s">
        <v>31</v>
      </c>
      <c r="H27" s="16">
        <v>45597</v>
      </c>
      <c r="I27" s="16">
        <v>45808</v>
      </c>
      <c r="J27" s="17">
        <v>80000</v>
      </c>
      <c r="K27" s="17">
        <v>7400.87</v>
      </c>
      <c r="L27" s="17"/>
      <c r="M27" s="17">
        <f t="shared" si="0"/>
        <v>2296</v>
      </c>
      <c r="N27" s="17">
        <f t="shared" si="1"/>
        <v>5679.9999999999991</v>
      </c>
      <c r="O27" s="17">
        <f t="shared" si="2"/>
        <v>920</v>
      </c>
      <c r="P27" s="17">
        <f t="shared" si="3"/>
        <v>2432</v>
      </c>
      <c r="Q27" s="17">
        <f t="shared" si="4"/>
        <v>5672</v>
      </c>
      <c r="R27" s="17"/>
      <c r="S27" s="17">
        <f t="shared" si="5"/>
        <v>17000</v>
      </c>
      <c r="T27" s="17"/>
      <c r="U27" s="17">
        <f t="shared" si="6"/>
        <v>12128.869999999999</v>
      </c>
      <c r="V27" s="17">
        <f t="shared" si="7"/>
        <v>12272</v>
      </c>
      <c r="W27" s="18">
        <f t="shared" si="8"/>
        <v>67871.13</v>
      </c>
      <c r="X27" s="35"/>
    </row>
    <row r="28" spans="2:24" x14ac:dyDescent="0.2">
      <c r="B28" s="34">
        <f t="shared" si="9"/>
        <v>11</v>
      </c>
      <c r="C28" s="13" t="s">
        <v>114</v>
      </c>
      <c r="D28" s="27" t="s">
        <v>112</v>
      </c>
      <c r="E28" s="27" t="s">
        <v>113</v>
      </c>
      <c r="F28" s="15" t="s">
        <v>29</v>
      </c>
      <c r="G28" s="15" t="s">
        <v>31</v>
      </c>
      <c r="H28" s="16">
        <v>45597</v>
      </c>
      <c r="I28" s="16">
        <v>45808</v>
      </c>
      <c r="J28" s="17">
        <v>55000</v>
      </c>
      <c r="K28" s="17">
        <v>2559.6799999999998</v>
      </c>
      <c r="L28" s="17"/>
      <c r="M28" s="17">
        <f t="shared" si="0"/>
        <v>1578.5</v>
      </c>
      <c r="N28" s="17">
        <f t="shared" si="1"/>
        <v>3904.9999999999995</v>
      </c>
      <c r="O28" s="17">
        <f t="shared" si="2"/>
        <v>632.5</v>
      </c>
      <c r="P28" s="17">
        <f t="shared" si="3"/>
        <v>1672</v>
      </c>
      <c r="Q28" s="17">
        <f t="shared" si="4"/>
        <v>3899.5000000000005</v>
      </c>
      <c r="R28" s="17"/>
      <c r="S28" s="17">
        <f t="shared" si="5"/>
        <v>11687.5</v>
      </c>
      <c r="T28" s="17"/>
      <c r="U28" s="17">
        <f t="shared" si="6"/>
        <v>5810.18</v>
      </c>
      <c r="V28" s="17">
        <f t="shared" si="7"/>
        <v>8437</v>
      </c>
      <c r="W28" s="18">
        <f t="shared" si="8"/>
        <v>49189.82</v>
      </c>
      <c r="X28" s="35"/>
    </row>
    <row r="29" spans="2:24" x14ac:dyDescent="0.2">
      <c r="B29" s="34">
        <f t="shared" si="9"/>
        <v>12</v>
      </c>
      <c r="C29" s="13" t="s">
        <v>114</v>
      </c>
      <c r="D29" s="27" t="s">
        <v>116</v>
      </c>
      <c r="E29" s="27" t="s">
        <v>115</v>
      </c>
      <c r="F29" s="15" t="s">
        <v>29</v>
      </c>
      <c r="G29" s="15" t="s">
        <v>31</v>
      </c>
      <c r="H29" s="16">
        <v>45658</v>
      </c>
      <c r="I29" s="16">
        <v>45838</v>
      </c>
      <c r="J29" s="17">
        <v>130000</v>
      </c>
      <c r="K29" s="17">
        <v>19162.12</v>
      </c>
      <c r="L29" s="17"/>
      <c r="M29" s="17">
        <f t="shared" si="0"/>
        <v>3731</v>
      </c>
      <c r="N29" s="17">
        <f t="shared" si="1"/>
        <v>9230</v>
      </c>
      <c r="O29" s="17">
        <f t="shared" si="2"/>
        <v>1495</v>
      </c>
      <c r="P29" s="17">
        <f t="shared" si="3"/>
        <v>3952</v>
      </c>
      <c r="Q29" s="17">
        <f t="shared" si="4"/>
        <v>9217</v>
      </c>
      <c r="R29" s="17"/>
      <c r="S29" s="17">
        <f t="shared" si="5"/>
        <v>27625</v>
      </c>
      <c r="T29" s="17"/>
      <c r="U29" s="17">
        <f t="shared" si="6"/>
        <v>26845.119999999999</v>
      </c>
      <c r="V29" s="17">
        <f t="shared" si="7"/>
        <v>19942</v>
      </c>
      <c r="W29" s="18">
        <f t="shared" si="8"/>
        <v>103154.88</v>
      </c>
      <c r="X29" s="35"/>
    </row>
    <row r="30" spans="2:24" x14ac:dyDescent="0.2">
      <c r="B30" s="34">
        <f t="shared" si="9"/>
        <v>13</v>
      </c>
      <c r="C30" s="13" t="s">
        <v>114</v>
      </c>
      <c r="D30" s="27" t="s">
        <v>119</v>
      </c>
      <c r="E30" s="27" t="s">
        <v>120</v>
      </c>
      <c r="F30" s="15" t="s">
        <v>29</v>
      </c>
      <c r="G30" s="16" t="s">
        <v>30</v>
      </c>
      <c r="H30" s="16">
        <v>45748</v>
      </c>
      <c r="I30" s="16" t="s">
        <v>121</v>
      </c>
      <c r="J30" s="17">
        <v>45000</v>
      </c>
      <c r="K30" s="17">
        <v>1148.33</v>
      </c>
      <c r="L30" s="17"/>
      <c r="M30" s="17">
        <f t="shared" si="0"/>
        <v>1291.5</v>
      </c>
      <c r="N30" s="17">
        <f t="shared" si="1"/>
        <v>3194.9999999999995</v>
      </c>
      <c r="O30" s="17">
        <f t="shared" si="2"/>
        <v>517.5</v>
      </c>
      <c r="P30" s="17">
        <f t="shared" si="3"/>
        <v>1368</v>
      </c>
      <c r="Q30" s="17">
        <f t="shared" si="4"/>
        <v>3190.5</v>
      </c>
      <c r="R30" s="17"/>
      <c r="S30" s="17">
        <f t="shared" si="5"/>
        <v>9562.5</v>
      </c>
      <c r="T30" s="17"/>
      <c r="U30" s="17">
        <f t="shared" si="6"/>
        <v>3807.83</v>
      </c>
      <c r="V30" s="17">
        <f t="shared" si="7"/>
        <v>6903</v>
      </c>
      <c r="W30" s="18">
        <f t="shared" si="8"/>
        <v>41192.17</v>
      </c>
      <c r="X30" s="35"/>
    </row>
    <row r="31" spans="2:24" x14ac:dyDescent="0.2">
      <c r="B31" s="29"/>
      <c r="C31" s="36" t="s">
        <v>95</v>
      </c>
      <c r="D31" s="37"/>
      <c r="E31" s="29"/>
      <c r="F31" s="30"/>
      <c r="G31" s="30"/>
      <c r="H31" s="30"/>
      <c r="I31" s="30"/>
      <c r="J31" s="31"/>
      <c r="K31" s="31"/>
      <c r="L31" s="31"/>
      <c r="M31" s="31"/>
      <c r="N31" s="31"/>
      <c r="O31" s="32"/>
      <c r="P31" s="31"/>
      <c r="Q31" s="31"/>
      <c r="R31" s="32"/>
      <c r="S31" s="32"/>
      <c r="T31" s="32"/>
      <c r="U31" s="32"/>
      <c r="V31" s="32"/>
      <c r="W31" s="33"/>
      <c r="X31" s="35"/>
    </row>
    <row r="32" spans="2:24" x14ac:dyDescent="0.2">
      <c r="B32" s="34">
        <f>1+B30</f>
        <v>14</v>
      </c>
      <c r="C32" s="13" t="s">
        <v>64</v>
      </c>
      <c r="D32" s="14" t="s">
        <v>78</v>
      </c>
      <c r="E32" s="27" t="s">
        <v>118</v>
      </c>
      <c r="F32" s="15" t="s">
        <v>29</v>
      </c>
      <c r="G32" s="15" t="s">
        <v>31</v>
      </c>
      <c r="H32" s="16">
        <v>45658</v>
      </c>
      <c r="I32" s="16">
        <v>46022</v>
      </c>
      <c r="J32" s="17">
        <v>68400</v>
      </c>
      <c r="K32" s="17">
        <v>5067.3900000000003</v>
      </c>
      <c r="L32" s="17"/>
      <c r="M32" s="17">
        <f t="shared" ref="M32:M38" si="10">+J32*2.87%</f>
        <v>1963.08</v>
      </c>
      <c r="N32" s="17">
        <f t="shared" ref="N32:N38" si="11">J32*7.1%</f>
        <v>4856.3999999999996</v>
      </c>
      <c r="O32" s="17">
        <f t="shared" ref="O32:O38" si="12">J32*1.15%</f>
        <v>786.6</v>
      </c>
      <c r="P32" s="17">
        <f t="shared" ref="P32:P38" si="13">+J32*3.04%</f>
        <v>2079.36</v>
      </c>
      <c r="Q32" s="17">
        <f t="shared" ref="Q32:Q38" si="14">J32*7.09%</f>
        <v>4849.5600000000004</v>
      </c>
      <c r="R32" s="17"/>
      <c r="S32" s="17">
        <f t="shared" ref="S32:S38" si="15">M32+N32+O32+P32+Q32</f>
        <v>14535</v>
      </c>
      <c r="T32" s="17"/>
      <c r="U32" s="17">
        <f t="shared" ref="U32:U38" si="16">+M32+P32+R32+T32+K32+L32</f>
        <v>9109.83</v>
      </c>
      <c r="V32" s="17">
        <f t="shared" ref="V32:V38" si="17">+Q32+O32+N32</f>
        <v>10492.560000000001</v>
      </c>
      <c r="W32" s="18">
        <f t="shared" ref="W32:W38" si="18">+J32-U32</f>
        <v>59290.17</v>
      </c>
      <c r="X32" s="35"/>
    </row>
    <row r="33" spans="2:24" x14ac:dyDescent="0.2">
      <c r="B33" s="34">
        <f t="shared" si="9"/>
        <v>15</v>
      </c>
      <c r="C33" s="13" t="s">
        <v>64</v>
      </c>
      <c r="D33" s="14" t="s">
        <v>46</v>
      </c>
      <c r="E33" s="27" t="s">
        <v>118</v>
      </c>
      <c r="F33" s="15" t="s">
        <v>29</v>
      </c>
      <c r="G33" s="15" t="s">
        <v>30</v>
      </c>
      <c r="H33" s="16">
        <v>45658</v>
      </c>
      <c r="I33" s="16">
        <v>46022</v>
      </c>
      <c r="J33" s="17">
        <v>120000</v>
      </c>
      <c r="K33" s="17">
        <v>16809.87</v>
      </c>
      <c r="L33" s="17">
        <v>0</v>
      </c>
      <c r="M33" s="17">
        <f t="shared" si="10"/>
        <v>3444</v>
      </c>
      <c r="N33" s="17">
        <f t="shared" si="11"/>
        <v>8520</v>
      </c>
      <c r="O33" s="17">
        <f t="shared" si="12"/>
        <v>1380</v>
      </c>
      <c r="P33" s="17">
        <f t="shared" si="13"/>
        <v>3648</v>
      </c>
      <c r="Q33" s="17">
        <f t="shared" si="14"/>
        <v>8508</v>
      </c>
      <c r="R33" s="17">
        <v>0</v>
      </c>
      <c r="S33" s="17">
        <f t="shared" si="15"/>
        <v>25500</v>
      </c>
      <c r="T33" s="17">
        <v>0</v>
      </c>
      <c r="U33" s="17">
        <f t="shared" si="16"/>
        <v>23901.87</v>
      </c>
      <c r="V33" s="17">
        <f t="shared" si="17"/>
        <v>18408</v>
      </c>
      <c r="W33" s="17">
        <f t="shared" si="18"/>
        <v>96098.13</v>
      </c>
      <c r="X33" s="35"/>
    </row>
    <row r="34" spans="2:24" x14ac:dyDescent="0.2">
      <c r="B34" s="34">
        <f t="shared" si="9"/>
        <v>16</v>
      </c>
      <c r="C34" s="13" t="s">
        <v>64</v>
      </c>
      <c r="D34" s="14" t="s">
        <v>54</v>
      </c>
      <c r="E34" s="27" t="s">
        <v>118</v>
      </c>
      <c r="F34" s="15" t="s">
        <v>29</v>
      </c>
      <c r="G34" s="15" t="s">
        <v>30</v>
      </c>
      <c r="H34" s="16">
        <v>45658</v>
      </c>
      <c r="I34" s="16">
        <v>46022</v>
      </c>
      <c r="J34" s="17">
        <v>120000</v>
      </c>
      <c r="K34" s="17">
        <v>16381</v>
      </c>
      <c r="L34" s="17">
        <v>0</v>
      </c>
      <c r="M34" s="17">
        <f t="shared" si="10"/>
        <v>3444</v>
      </c>
      <c r="N34" s="17">
        <f t="shared" si="11"/>
        <v>8520</v>
      </c>
      <c r="O34" s="17">
        <f t="shared" si="12"/>
        <v>1380</v>
      </c>
      <c r="P34" s="17">
        <f t="shared" si="13"/>
        <v>3648</v>
      </c>
      <c r="Q34" s="17">
        <f t="shared" si="14"/>
        <v>8508</v>
      </c>
      <c r="R34" s="17">
        <v>1715.46</v>
      </c>
      <c r="S34" s="17">
        <f t="shared" si="15"/>
        <v>25500</v>
      </c>
      <c r="T34" s="17">
        <v>0</v>
      </c>
      <c r="U34" s="17">
        <f t="shared" si="16"/>
        <v>25188.46</v>
      </c>
      <c r="V34" s="17">
        <f t="shared" si="17"/>
        <v>18408</v>
      </c>
      <c r="W34" s="17">
        <f t="shared" si="18"/>
        <v>94811.540000000008</v>
      </c>
      <c r="X34" s="35"/>
    </row>
    <row r="35" spans="2:24" x14ac:dyDescent="0.2">
      <c r="B35" s="34">
        <f t="shared" si="9"/>
        <v>17</v>
      </c>
      <c r="C35" s="13" t="s">
        <v>64</v>
      </c>
      <c r="D35" s="14" t="s">
        <v>43</v>
      </c>
      <c r="E35" s="27" t="s">
        <v>118</v>
      </c>
      <c r="F35" s="15" t="s">
        <v>29</v>
      </c>
      <c r="G35" s="15" t="s">
        <v>30</v>
      </c>
      <c r="H35" s="16">
        <v>45658</v>
      </c>
      <c r="I35" s="16">
        <v>46022</v>
      </c>
      <c r="J35" s="17">
        <v>120000</v>
      </c>
      <c r="K35" s="17">
        <v>16809.87</v>
      </c>
      <c r="L35" s="17">
        <v>0</v>
      </c>
      <c r="M35" s="17">
        <f t="shared" si="10"/>
        <v>3444</v>
      </c>
      <c r="N35" s="17">
        <f t="shared" si="11"/>
        <v>8520</v>
      </c>
      <c r="O35" s="17">
        <f t="shared" si="12"/>
        <v>1380</v>
      </c>
      <c r="P35" s="17">
        <f t="shared" si="13"/>
        <v>3648</v>
      </c>
      <c r="Q35" s="17">
        <f t="shared" si="14"/>
        <v>8508</v>
      </c>
      <c r="R35" s="17">
        <v>0</v>
      </c>
      <c r="S35" s="17">
        <f t="shared" si="15"/>
        <v>25500</v>
      </c>
      <c r="T35" s="17">
        <v>0</v>
      </c>
      <c r="U35" s="17">
        <f t="shared" si="16"/>
        <v>23901.87</v>
      </c>
      <c r="V35" s="17">
        <f t="shared" si="17"/>
        <v>18408</v>
      </c>
      <c r="W35" s="17">
        <f t="shared" si="18"/>
        <v>96098.13</v>
      </c>
      <c r="X35" s="35"/>
    </row>
    <row r="36" spans="2:24" x14ac:dyDescent="0.2">
      <c r="B36" s="34">
        <f t="shared" si="9"/>
        <v>18</v>
      </c>
      <c r="C36" s="13" t="s">
        <v>64</v>
      </c>
      <c r="D36" s="14" t="s">
        <v>59</v>
      </c>
      <c r="E36" s="27" t="s">
        <v>118</v>
      </c>
      <c r="F36" s="15" t="s">
        <v>29</v>
      </c>
      <c r="G36" s="15" t="s">
        <v>31</v>
      </c>
      <c r="H36" s="16">
        <v>45658</v>
      </c>
      <c r="I36" s="16">
        <v>46022</v>
      </c>
      <c r="J36" s="17">
        <v>120000</v>
      </c>
      <c r="K36" s="17">
        <v>16809.87</v>
      </c>
      <c r="L36" s="17">
        <v>0</v>
      </c>
      <c r="M36" s="17">
        <f t="shared" si="10"/>
        <v>3444</v>
      </c>
      <c r="N36" s="17">
        <f t="shared" si="11"/>
        <v>8520</v>
      </c>
      <c r="O36" s="17">
        <f t="shared" si="12"/>
        <v>1380</v>
      </c>
      <c r="P36" s="17">
        <f t="shared" si="13"/>
        <v>3648</v>
      </c>
      <c r="Q36" s="17">
        <f t="shared" si="14"/>
        <v>8508</v>
      </c>
      <c r="R36" s="17">
        <v>0</v>
      </c>
      <c r="S36" s="17">
        <f t="shared" si="15"/>
        <v>25500</v>
      </c>
      <c r="T36" s="17">
        <v>0</v>
      </c>
      <c r="U36" s="17">
        <f t="shared" si="16"/>
        <v>23901.87</v>
      </c>
      <c r="V36" s="17">
        <f t="shared" si="17"/>
        <v>18408</v>
      </c>
      <c r="W36" s="18">
        <f t="shared" si="18"/>
        <v>96098.13</v>
      </c>
      <c r="X36" s="35"/>
    </row>
    <row r="37" spans="2:24" x14ac:dyDescent="0.2">
      <c r="B37" s="34">
        <f t="shared" si="9"/>
        <v>19</v>
      </c>
      <c r="C37" s="13" t="s">
        <v>64</v>
      </c>
      <c r="D37" s="14" t="s">
        <v>42</v>
      </c>
      <c r="E37" s="27" t="s">
        <v>118</v>
      </c>
      <c r="F37" s="15" t="s">
        <v>29</v>
      </c>
      <c r="G37" s="15" t="s">
        <v>30</v>
      </c>
      <c r="H37" s="16">
        <v>45658</v>
      </c>
      <c r="I37" s="16">
        <v>46022</v>
      </c>
      <c r="J37" s="17">
        <v>120000</v>
      </c>
      <c r="K37" s="17">
        <v>16809.87</v>
      </c>
      <c r="L37" s="17">
        <v>0</v>
      </c>
      <c r="M37" s="17">
        <f t="shared" si="10"/>
        <v>3444</v>
      </c>
      <c r="N37" s="17">
        <f t="shared" si="11"/>
        <v>8520</v>
      </c>
      <c r="O37" s="17">
        <f t="shared" si="12"/>
        <v>1380</v>
      </c>
      <c r="P37" s="17">
        <f t="shared" si="13"/>
        <v>3648</v>
      </c>
      <c r="Q37" s="17">
        <f t="shared" si="14"/>
        <v>8508</v>
      </c>
      <c r="R37" s="17">
        <v>0</v>
      </c>
      <c r="S37" s="17">
        <f t="shared" si="15"/>
        <v>25500</v>
      </c>
      <c r="T37" s="17">
        <v>0</v>
      </c>
      <c r="U37" s="17">
        <f t="shared" si="16"/>
        <v>23901.87</v>
      </c>
      <c r="V37" s="17">
        <f t="shared" si="17"/>
        <v>18408</v>
      </c>
      <c r="W37" s="18">
        <f t="shared" si="18"/>
        <v>96098.13</v>
      </c>
      <c r="X37" s="35"/>
    </row>
    <row r="38" spans="2:24" x14ac:dyDescent="0.2">
      <c r="B38" s="34">
        <f t="shared" si="9"/>
        <v>20</v>
      </c>
      <c r="C38" s="13" t="s">
        <v>64</v>
      </c>
      <c r="D38" s="14" t="s">
        <v>117</v>
      </c>
      <c r="E38" s="27" t="s">
        <v>118</v>
      </c>
      <c r="F38" s="15" t="s">
        <v>29</v>
      </c>
      <c r="G38" s="15" t="s">
        <v>30</v>
      </c>
      <c r="H38" s="16">
        <v>45658</v>
      </c>
      <c r="I38" s="16">
        <v>46022</v>
      </c>
      <c r="J38" s="17">
        <v>25200</v>
      </c>
      <c r="K38" s="17">
        <v>0</v>
      </c>
      <c r="L38" s="17"/>
      <c r="M38" s="17">
        <f t="shared" si="10"/>
        <v>723.24</v>
      </c>
      <c r="N38" s="17">
        <f t="shared" si="11"/>
        <v>1789.1999999999998</v>
      </c>
      <c r="O38" s="17">
        <f t="shared" si="12"/>
        <v>289.8</v>
      </c>
      <c r="P38" s="17">
        <f t="shared" si="13"/>
        <v>766.08</v>
      </c>
      <c r="Q38" s="17">
        <f t="shared" si="14"/>
        <v>1786.68</v>
      </c>
      <c r="R38" s="17"/>
      <c r="S38" s="17">
        <f t="shared" si="15"/>
        <v>5355</v>
      </c>
      <c r="T38" s="17"/>
      <c r="U38" s="17">
        <f t="shared" si="16"/>
        <v>1489.3200000000002</v>
      </c>
      <c r="V38" s="17">
        <f t="shared" si="17"/>
        <v>3865.68</v>
      </c>
      <c r="W38" s="18">
        <f t="shared" si="18"/>
        <v>23710.68</v>
      </c>
      <c r="X38" s="35"/>
    </row>
    <row r="39" spans="2:24" x14ac:dyDescent="0.2">
      <c r="B39" s="29"/>
      <c r="C39" s="28" t="s">
        <v>96</v>
      </c>
      <c r="D39" s="29"/>
      <c r="E39" s="29"/>
      <c r="F39" s="30"/>
      <c r="G39" s="30"/>
      <c r="H39" s="30"/>
      <c r="I39" s="30"/>
      <c r="J39" s="31"/>
      <c r="K39" s="31"/>
      <c r="L39" s="31"/>
      <c r="M39" s="31"/>
      <c r="N39" s="31"/>
      <c r="O39" s="32"/>
      <c r="P39" s="31"/>
      <c r="Q39" s="31"/>
      <c r="R39" s="32"/>
      <c r="S39" s="32"/>
      <c r="T39" s="32"/>
      <c r="U39" s="32"/>
      <c r="V39" s="32"/>
      <c r="W39" s="33"/>
      <c r="X39" s="35"/>
    </row>
    <row r="40" spans="2:24" ht="12" customHeight="1" x14ac:dyDescent="0.2">
      <c r="B40" s="34">
        <f>1+B38</f>
        <v>21</v>
      </c>
      <c r="C40" s="13" t="s">
        <v>68</v>
      </c>
      <c r="D40" s="21" t="s">
        <v>61</v>
      </c>
      <c r="E40" s="27" t="s">
        <v>118</v>
      </c>
      <c r="F40" s="15" t="s">
        <v>29</v>
      </c>
      <c r="G40" s="15" t="s">
        <v>30</v>
      </c>
      <c r="H40" s="16">
        <v>45658</v>
      </c>
      <c r="I40" s="16">
        <v>46022</v>
      </c>
      <c r="J40" s="17">
        <v>78000</v>
      </c>
      <c r="K40" s="17">
        <v>6537.44</v>
      </c>
      <c r="L40" s="17">
        <v>0</v>
      </c>
      <c r="M40" s="17">
        <f>+J40*2.87%</f>
        <v>2238.6</v>
      </c>
      <c r="N40" s="17">
        <f>J40*7.1%</f>
        <v>5537.9999999999991</v>
      </c>
      <c r="O40" s="17">
        <f>J40*1.15%</f>
        <v>897</v>
      </c>
      <c r="P40" s="17">
        <f>+J40*3.04%</f>
        <v>2371.1999999999998</v>
      </c>
      <c r="Q40" s="17">
        <f>J40*7.09%</f>
        <v>5530.2000000000007</v>
      </c>
      <c r="R40" s="17">
        <v>0</v>
      </c>
      <c r="S40" s="17">
        <f>M40+N40+O40+P40+Q40</f>
        <v>16575</v>
      </c>
      <c r="T40" s="17">
        <v>0</v>
      </c>
      <c r="U40" s="17">
        <f>+M40+P40+R40+T40+K40+L40</f>
        <v>11147.239999999998</v>
      </c>
      <c r="V40" s="17">
        <f>+Q40+O40+N40</f>
        <v>11965.2</v>
      </c>
      <c r="W40" s="18">
        <f>+J40-U40</f>
        <v>66852.760000000009</v>
      </c>
      <c r="X40" s="35"/>
    </row>
    <row r="41" spans="2:24" x14ac:dyDescent="0.2">
      <c r="B41" s="34">
        <f t="shared" si="9"/>
        <v>22</v>
      </c>
      <c r="C41" s="13" t="s">
        <v>68</v>
      </c>
      <c r="D41" s="14" t="s">
        <v>58</v>
      </c>
      <c r="E41" s="27" t="s">
        <v>118</v>
      </c>
      <c r="F41" s="15" t="s">
        <v>29</v>
      </c>
      <c r="G41" s="15" t="s">
        <v>30</v>
      </c>
      <c r="H41" s="16">
        <v>45658</v>
      </c>
      <c r="I41" s="16">
        <v>46022</v>
      </c>
      <c r="J41" s="17">
        <v>120000</v>
      </c>
      <c r="K41" s="17">
        <v>16809.87</v>
      </c>
      <c r="L41" s="17">
        <v>0</v>
      </c>
      <c r="M41" s="17">
        <f>+J41*2.87%</f>
        <v>3444</v>
      </c>
      <c r="N41" s="17">
        <f>J41*7.1%</f>
        <v>8520</v>
      </c>
      <c r="O41" s="17">
        <f>J41*1.15%</f>
        <v>1380</v>
      </c>
      <c r="P41" s="17">
        <f>+J41*3.04%</f>
        <v>3648</v>
      </c>
      <c r="Q41" s="17">
        <f>J41*7.09%</f>
        <v>8508</v>
      </c>
      <c r="R41" s="17">
        <v>0</v>
      </c>
      <c r="S41" s="17">
        <f>M41+N41+O41+P41+Q41</f>
        <v>25500</v>
      </c>
      <c r="T41" s="17">
        <v>0</v>
      </c>
      <c r="U41" s="17">
        <f>+M41+P41+R41+T41+K41+L41</f>
        <v>23901.87</v>
      </c>
      <c r="V41" s="17">
        <f>+Q41+O41+N41</f>
        <v>18408</v>
      </c>
      <c r="W41" s="18">
        <f>+J41-U41</f>
        <v>96098.13</v>
      </c>
      <c r="X41" s="35"/>
    </row>
    <row r="42" spans="2:24" x14ac:dyDescent="0.2">
      <c r="B42" s="34">
        <f t="shared" si="9"/>
        <v>23</v>
      </c>
      <c r="C42" s="13" t="s">
        <v>128</v>
      </c>
      <c r="D42" s="14" t="s">
        <v>124</v>
      </c>
      <c r="E42" s="27" t="s">
        <v>125</v>
      </c>
      <c r="F42" s="15" t="s">
        <v>29</v>
      </c>
      <c r="G42" s="15" t="s">
        <v>31</v>
      </c>
      <c r="H42" s="16">
        <v>45778</v>
      </c>
      <c r="I42" s="16">
        <v>45838</v>
      </c>
      <c r="J42" s="17">
        <v>41666.67</v>
      </c>
      <c r="K42" s="17">
        <v>677.88</v>
      </c>
      <c r="L42" s="17"/>
      <c r="M42" s="17">
        <f>+J42*2.87%</f>
        <v>1195.833429</v>
      </c>
      <c r="N42" s="17">
        <f>J42*7.1%</f>
        <v>2958.3335699999998</v>
      </c>
      <c r="O42" s="17">
        <f>J42*1.15%</f>
        <v>479.16670499999998</v>
      </c>
      <c r="P42" s="17">
        <f>+J42*3.04%</f>
        <v>1266.666768</v>
      </c>
      <c r="Q42" s="17">
        <f>J42*7.09%</f>
        <v>2954.1669030000003</v>
      </c>
      <c r="R42" s="17"/>
      <c r="S42" s="17">
        <f>M42+N42+O42+P42+Q42</f>
        <v>8854.1673750000009</v>
      </c>
      <c r="T42" s="17"/>
      <c r="U42" s="17">
        <f>+M42+P42+R42+T42+K42+L42</f>
        <v>3140.3801970000004</v>
      </c>
      <c r="V42" s="17">
        <f>+Q42+O42+N42</f>
        <v>6391.6671779999997</v>
      </c>
      <c r="W42" s="18">
        <f>+J42-U42</f>
        <v>38526.289803</v>
      </c>
      <c r="X42" s="35"/>
    </row>
    <row r="43" spans="2:24" x14ac:dyDescent="0.2">
      <c r="B43" s="29"/>
      <c r="C43" s="28" t="s">
        <v>97</v>
      </c>
      <c r="D43" s="29"/>
      <c r="E43" s="29"/>
      <c r="F43" s="30"/>
      <c r="G43" s="30"/>
      <c r="H43" s="30"/>
      <c r="I43" s="30"/>
      <c r="J43" s="31"/>
      <c r="K43" s="31"/>
      <c r="L43" s="31"/>
      <c r="M43" s="31"/>
      <c r="N43" s="31"/>
      <c r="O43" s="32"/>
      <c r="P43" s="31"/>
      <c r="Q43" s="31"/>
      <c r="R43" s="32"/>
      <c r="S43" s="32"/>
      <c r="T43" s="32"/>
      <c r="U43" s="32"/>
      <c r="V43" s="32"/>
      <c r="W43" s="33"/>
      <c r="X43" s="35"/>
    </row>
    <row r="44" spans="2:24" x14ac:dyDescent="0.2">
      <c r="B44" s="34">
        <f>1+B42</f>
        <v>24</v>
      </c>
      <c r="C44" s="13" t="s">
        <v>66</v>
      </c>
      <c r="D44" s="14" t="s">
        <v>47</v>
      </c>
      <c r="E44" s="27" t="s">
        <v>118</v>
      </c>
      <c r="F44" s="15" t="s">
        <v>29</v>
      </c>
      <c r="G44" s="15" t="s">
        <v>30</v>
      </c>
      <c r="H44" s="16">
        <v>45658</v>
      </c>
      <c r="I44" s="16">
        <v>46022</v>
      </c>
      <c r="J44" s="17">
        <v>120000</v>
      </c>
      <c r="K44" s="17">
        <v>16809.87</v>
      </c>
      <c r="L44" s="17">
        <v>0</v>
      </c>
      <c r="M44" s="17">
        <f t="shared" ref="M44:M51" si="19">+J44*2.87%</f>
        <v>3444</v>
      </c>
      <c r="N44" s="17">
        <f t="shared" ref="N44:N51" si="20">J44*7.1%</f>
        <v>8520</v>
      </c>
      <c r="O44" s="17">
        <f t="shared" ref="O44:O51" si="21">J44*1.15%</f>
        <v>1380</v>
      </c>
      <c r="P44" s="17">
        <f t="shared" ref="P44:P51" si="22">+J44*3.04%</f>
        <v>3648</v>
      </c>
      <c r="Q44" s="17">
        <f t="shared" ref="Q44:Q51" si="23">J44*7.09%</f>
        <v>8508</v>
      </c>
      <c r="R44" s="17">
        <v>0</v>
      </c>
      <c r="S44" s="17">
        <f t="shared" ref="S44:S51" si="24">M44+N44+O44+P44+Q44</f>
        <v>25500</v>
      </c>
      <c r="T44" s="17">
        <v>0</v>
      </c>
      <c r="U44" s="17">
        <f t="shared" ref="U44:U51" si="25">+M44+P44+R44+T44+K44+L44</f>
        <v>23901.87</v>
      </c>
      <c r="V44" s="17">
        <f t="shared" ref="V44:V51" si="26">+Q44+O44+N44</f>
        <v>18408</v>
      </c>
      <c r="W44" s="18">
        <f t="shared" ref="W44:W51" si="27">+J44-U44</f>
        <v>96098.13</v>
      </c>
      <c r="X44" s="35"/>
    </row>
    <row r="45" spans="2:24" x14ac:dyDescent="0.2">
      <c r="B45" s="34">
        <f t="shared" si="9"/>
        <v>25</v>
      </c>
      <c r="C45" s="13" t="s">
        <v>66</v>
      </c>
      <c r="D45" s="14" t="s">
        <v>51</v>
      </c>
      <c r="E45" s="27" t="s">
        <v>118</v>
      </c>
      <c r="F45" s="15" t="s">
        <v>29</v>
      </c>
      <c r="G45" s="15" t="s">
        <v>30</v>
      </c>
      <c r="H45" s="16">
        <v>45658</v>
      </c>
      <c r="I45" s="16">
        <v>46022</v>
      </c>
      <c r="J45" s="17">
        <v>50400</v>
      </c>
      <c r="K45" s="17">
        <v>1910.45</v>
      </c>
      <c r="L45" s="17">
        <v>0</v>
      </c>
      <c r="M45" s="17">
        <f t="shared" si="19"/>
        <v>1446.48</v>
      </c>
      <c r="N45" s="17">
        <f t="shared" si="20"/>
        <v>3578.3999999999996</v>
      </c>
      <c r="O45" s="17">
        <f t="shared" si="21"/>
        <v>579.6</v>
      </c>
      <c r="P45" s="17">
        <f t="shared" si="22"/>
        <v>1532.16</v>
      </c>
      <c r="Q45" s="17">
        <f t="shared" si="23"/>
        <v>3573.36</v>
      </c>
      <c r="R45" s="17">
        <v>0</v>
      </c>
      <c r="S45" s="17">
        <f t="shared" si="24"/>
        <v>10710</v>
      </c>
      <c r="T45" s="17">
        <v>0</v>
      </c>
      <c r="U45" s="17">
        <f t="shared" si="25"/>
        <v>4889.09</v>
      </c>
      <c r="V45" s="17">
        <f t="shared" si="26"/>
        <v>7731.36</v>
      </c>
      <c r="W45" s="18">
        <f t="shared" si="27"/>
        <v>45510.91</v>
      </c>
      <c r="X45" s="35"/>
    </row>
    <row r="46" spans="2:24" x14ac:dyDescent="0.2">
      <c r="B46" s="34">
        <f t="shared" si="9"/>
        <v>26</v>
      </c>
      <c r="C46" s="13" t="s">
        <v>66</v>
      </c>
      <c r="D46" s="14" t="s">
        <v>56</v>
      </c>
      <c r="E46" s="27" t="s">
        <v>118</v>
      </c>
      <c r="F46" s="15" t="s">
        <v>29</v>
      </c>
      <c r="G46" s="15" t="s">
        <v>30</v>
      </c>
      <c r="H46" s="16">
        <v>45658</v>
      </c>
      <c r="I46" s="16">
        <v>46022</v>
      </c>
      <c r="J46" s="17">
        <v>92400</v>
      </c>
      <c r="K46" s="17">
        <v>10317.66</v>
      </c>
      <c r="L46" s="17">
        <v>0</v>
      </c>
      <c r="M46" s="17">
        <f t="shared" si="19"/>
        <v>2651.88</v>
      </c>
      <c r="N46" s="17">
        <f t="shared" si="20"/>
        <v>6560.4</v>
      </c>
      <c r="O46" s="17">
        <f t="shared" si="21"/>
        <v>1062.5999999999999</v>
      </c>
      <c r="P46" s="17">
        <f t="shared" si="22"/>
        <v>2808.96</v>
      </c>
      <c r="Q46" s="17">
        <f t="shared" si="23"/>
        <v>6551.1600000000008</v>
      </c>
      <c r="R46" s="17">
        <v>0</v>
      </c>
      <c r="S46" s="17">
        <f t="shared" si="24"/>
        <v>19635</v>
      </c>
      <c r="T46" s="17">
        <v>0</v>
      </c>
      <c r="U46" s="17">
        <f t="shared" si="25"/>
        <v>15778.5</v>
      </c>
      <c r="V46" s="17">
        <f t="shared" si="26"/>
        <v>14174.16</v>
      </c>
      <c r="W46" s="18">
        <f t="shared" si="27"/>
        <v>76621.5</v>
      </c>
      <c r="X46" s="35"/>
    </row>
    <row r="47" spans="2:24" x14ac:dyDescent="0.2">
      <c r="B47" s="34">
        <f t="shared" si="9"/>
        <v>27</v>
      </c>
      <c r="C47" s="13" t="s">
        <v>66</v>
      </c>
      <c r="D47" s="14" t="s">
        <v>80</v>
      </c>
      <c r="E47" s="27" t="s">
        <v>118</v>
      </c>
      <c r="F47" s="15" t="s">
        <v>29</v>
      </c>
      <c r="G47" s="15" t="s">
        <v>31</v>
      </c>
      <c r="H47" s="16">
        <v>45658</v>
      </c>
      <c r="I47" s="16">
        <v>46022</v>
      </c>
      <c r="J47" s="17">
        <v>54000</v>
      </c>
      <c r="K47" s="17">
        <v>2418.54</v>
      </c>
      <c r="L47" s="17"/>
      <c r="M47" s="17">
        <f t="shared" si="19"/>
        <v>1549.8</v>
      </c>
      <c r="N47" s="17">
        <f t="shared" si="20"/>
        <v>3833.9999999999995</v>
      </c>
      <c r="O47" s="17">
        <f t="shared" si="21"/>
        <v>621</v>
      </c>
      <c r="P47" s="17">
        <f t="shared" si="22"/>
        <v>1641.6</v>
      </c>
      <c r="Q47" s="17">
        <f t="shared" si="23"/>
        <v>3828.6000000000004</v>
      </c>
      <c r="R47" s="17"/>
      <c r="S47" s="17">
        <f t="shared" si="24"/>
        <v>11475</v>
      </c>
      <c r="T47" s="17"/>
      <c r="U47" s="17">
        <f t="shared" si="25"/>
        <v>5609.94</v>
      </c>
      <c r="V47" s="17">
        <f t="shared" si="26"/>
        <v>8283.6</v>
      </c>
      <c r="W47" s="18">
        <f t="shared" si="27"/>
        <v>48390.06</v>
      </c>
      <c r="X47" s="35"/>
    </row>
    <row r="48" spans="2:24" x14ac:dyDescent="0.2">
      <c r="B48" s="34">
        <f t="shared" si="9"/>
        <v>28</v>
      </c>
      <c r="C48" s="13" t="s">
        <v>66</v>
      </c>
      <c r="D48" s="14" t="s">
        <v>48</v>
      </c>
      <c r="E48" s="27" t="s">
        <v>118</v>
      </c>
      <c r="F48" s="15" t="s">
        <v>29</v>
      </c>
      <c r="G48" s="15" t="s">
        <v>31</v>
      </c>
      <c r="H48" s="16">
        <v>45658</v>
      </c>
      <c r="I48" s="16">
        <v>46022</v>
      </c>
      <c r="J48" s="17">
        <v>85200</v>
      </c>
      <c r="K48" s="17">
        <v>8624.0400000000009</v>
      </c>
      <c r="L48" s="17">
        <v>0</v>
      </c>
      <c r="M48" s="17">
        <f t="shared" si="19"/>
        <v>2445.2399999999998</v>
      </c>
      <c r="N48" s="17">
        <f t="shared" si="20"/>
        <v>6049.2</v>
      </c>
      <c r="O48" s="17">
        <f t="shared" si="21"/>
        <v>979.8</v>
      </c>
      <c r="P48" s="17">
        <f t="shared" si="22"/>
        <v>2590.08</v>
      </c>
      <c r="Q48" s="17">
        <f t="shared" si="23"/>
        <v>6040.68</v>
      </c>
      <c r="R48" s="17">
        <v>0</v>
      </c>
      <c r="S48" s="17">
        <f t="shared" si="24"/>
        <v>18105</v>
      </c>
      <c r="T48" s="17">
        <v>0</v>
      </c>
      <c r="U48" s="17">
        <f t="shared" si="25"/>
        <v>13659.36</v>
      </c>
      <c r="V48" s="17">
        <f t="shared" si="26"/>
        <v>13069.68</v>
      </c>
      <c r="W48" s="18">
        <f t="shared" si="27"/>
        <v>71540.639999999999</v>
      </c>
      <c r="X48" s="35"/>
    </row>
    <row r="49" spans="2:24" ht="12" customHeight="1" x14ac:dyDescent="0.2">
      <c r="B49" s="34">
        <f t="shared" si="9"/>
        <v>29</v>
      </c>
      <c r="C49" s="13" t="s">
        <v>66</v>
      </c>
      <c r="D49" s="14" t="s">
        <v>50</v>
      </c>
      <c r="E49" s="27" t="s">
        <v>118</v>
      </c>
      <c r="F49" s="15" t="s">
        <v>29</v>
      </c>
      <c r="G49" s="15" t="s">
        <v>30</v>
      </c>
      <c r="H49" s="16">
        <v>45658</v>
      </c>
      <c r="I49" s="16">
        <v>46022</v>
      </c>
      <c r="J49" s="17">
        <v>68400</v>
      </c>
      <c r="K49" s="17">
        <v>5067.3900000000003</v>
      </c>
      <c r="L49" s="17">
        <v>0</v>
      </c>
      <c r="M49" s="17">
        <f t="shared" si="19"/>
        <v>1963.08</v>
      </c>
      <c r="N49" s="17">
        <f t="shared" si="20"/>
        <v>4856.3999999999996</v>
      </c>
      <c r="O49" s="17">
        <f t="shared" si="21"/>
        <v>786.6</v>
      </c>
      <c r="P49" s="17">
        <f t="shared" si="22"/>
        <v>2079.36</v>
      </c>
      <c r="Q49" s="17">
        <f t="shared" si="23"/>
        <v>4849.5600000000004</v>
      </c>
      <c r="R49" s="17">
        <v>0</v>
      </c>
      <c r="S49" s="17">
        <f t="shared" si="24"/>
        <v>14535</v>
      </c>
      <c r="T49" s="17">
        <v>0</v>
      </c>
      <c r="U49" s="17">
        <f t="shared" si="25"/>
        <v>9109.83</v>
      </c>
      <c r="V49" s="17">
        <f t="shared" si="26"/>
        <v>10492.560000000001</v>
      </c>
      <c r="W49" s="18">
        <f t="shared" si="27"/>
        <v>59290.17</v>
      </c>
      <c r="X49" s="35"/>
    </row>
    <row r="50" spans="2:24" x14ac:dyDescent="0.2">
      <c r="B50" s="34">
        <f t="shared" si="9"/>
        <v>30</v>
      </c>
      <c r="C50" s="13" t="s">
        <v>66</v>
      </c>
      <c r="D50" s="21" t="s">
        <v>60</v>
      </c>
      <c r="E50" s="27" t="s">
        <v>118</v>
      </c>
      <c r="F50" s="15" t="s">
        <v>29</v>
      </c>
      <c r="G50" s="15" t="s">
        <v>31</v>
      </c>
      <c r="H50" s="16">
        <v>45658</v>
      </c>
      <c r="I50" s="16">
        <v>46022</v>
      </c>
      <c r="J50" s="17">
        <v>74800</v>
      </c>
      <c r="K50" s="17">
        <v>6271.74</v>
      </c>
      <c r="L50" s="17">
        <v>0</v>
      </c>
      <c r="M50" s="17">
        <f t="shared" si="19"/>
        <v>2146.7599999999998</v>
      </c>
      <c r="N50" s="17">
        <f t="shared" si="20"/>
        <v>5310.7999999999993</v>
      </c>
      <c r="O50" s="17">
        <f t="shared" si="21"/>
        <v>860.19999999999993</v>
      </c>
      <c r="P50" s="17">
        <f t="shared" si="22"/>
        <v>2273.92</v>
      </c>
      <c r="Q50" s="17">
        <f t="shared" si="23"/>
        <v>5303.3200000000006</v>
      </c>
      <c r="R50" s="17">
        <v>0</v>
      </c>
      <c r="S50" s="17">
        <f t="shared" si="24"/>
        <v>15895</v>
      </c>
      <c r="T50" s="17">
        <v>0</v>
      </c>
      <c r="U50" s="17">
        <f t="shared" si="25"/>
        <v>10692.42</v>
      </c>
      <c r="V50" s="17">
        <f t="shared" si="26"/>
        <v>11474.32</v>
      </c>
      <c r="W50" s="18">
        <f t="shared" si="27"/>
        <v>64107.58</v>
      </c>
      <c r="X50" s="35"/>
    </row>
    <row r="51" spans="2:24" x14ac:dyDescent="0.2">
      <c r="B51" s="34">
        <f t="shared" si="9"/>
        <v>31</v>
      </c>
      <c r="C51" s="13" t="s">
        <v>66</v>
      </c>
      <c r="D51" s="14" t="s">
        <v>57</v>
      </c>
      <c r="E51" s="27" t="s">
        <v>118</v>
      </c>
      <c r="F51" s="15" t="s">
        <v>29</v>
      </c>
      <c r="G51" s="15" t="s">
        <v>30</v>
      </c>
      <c r="H51" s="16">
        <v>45658</v>
      </c>
      <c r="I51" s="16">
        <v>46022</v>
      </c>
      <c r="J51" s="17">
        <v>120000</v>
      </c>
      <c r="K51" s="17">
        <v>16809.87</v>
      </c>
      <c r="L51" s="17">
        <v>0</v>
      </c>
      <c r="M51" s="17">
        <f t="shared" si="19"/>
        <v>3444</v>
      </c>
      <c r="N51" s="17">
        <f t="shared" si="20"/>
        <v>8520</v>
      </c>
      <c r="O51" s="17">
        <f t="shared" si="21"/>
        <v>1380</v>
      </c>
      <c r="P51" s="17">
        <f t="shared" si="22"/>
        <v>3648</v>
      </c>
      <c r="Q51" s="17">
        <f t="shared" si="23"/>
        <v>8508</v>
      </c>
      <c r="R51" s="17">
        <v>0</v>
      </c>
      <c r="S51" s="17">
        <f t="shared" si="24"/>
        <v>25500</v>
      </c>
      <c r="T51" s="17">
        <v>0</v>
      </c>
      <c r="U51" s="17">
        <f t="shared" si="25"/>
        <v>23901.87</v>
      </c>
      <c r="V51" s="17">
        <f t="shared" si="26"/>
        <v>18408</v>
      </c>
      <c r="W51" s="18">
        <f t="shared" si="27"/>
        <v>96098.13</v>
      </c>
      <c r="X51" s="35"/>
    </row>
    <row r="52" spans="2:24" x14ac:dyDescent="0.2">
      <c r="B52" s="29"/>
      <c r="C52" s="28" t="s">
        <v>98</v>
      </c>
      <c r="D52" s="29"/>
      <c r="E52" s="29"/>
      <c r="F52" s="30"/>
      <c r="G52" s="30"/>
      <c r="H52" s="30"/>
      <c r="I52" s="30"/>
      <c r="J52" s="31"/>
      <c r="K52" s="31"/>
      <c r="L52" s="31"/>
      <c r="M52" s="31"/>
      <c r="N52" s="31"/>
      <c r="O52" s="32"/>
      <c r="P52" s="31"/>
      <c r="Q52" s="31"/>
      <c r="R52" s="32"/>
      <c r="S52" s="32"/>
      <c r="T52" s="32"/>
      <c r="U52" s="32"/>
      <c r="V52" s="32"/>
      <c r="W52" s="33"/>
      <c r="X52" s="35"/>
    </row>
    <row r="53" spans="2:24" x14ac:dyDescent="0.2">
      <c r="B53" s="34">
        <f>1+B51</f>
        <v>32</v>
      </c>
      <c r="C53" s="13" t="s">
        <v>65</v>
      </c>
      <c r="D53" s="27" t="s">
        <v>81</v>
      </c>
      <c r="E53" s="27" t="s">
        <v>118</v>
      </c>
      <c r="F53" s="15" t="s">
        <v>29</v>
      </c>
      <c r="G53" s="15" t="s">
        <v>31</v>
      </c>
      <c r="H53" s="16">
        <v>45658</v>
      </c>
      <c r="I53" s="16">
        <v>46022</v>
      </c>
      <c r="J53" s="17">
        <v>28600</v>
      </c>
      <c r="K53" s="17">
        <v>0</v>
      </c>
      <c r="L53" s="17">
        <v>0</v>
      </c>
      <c r="M53" s="17">
        <f t="shared" ref="M53:M66" si="28">+J53*2.87%</f>
        <v>820.82</v>
      </c>
      <c r="N53" s="17">
        <f t="shared" ref="N53:N66" si="29">J53*7.1%</f>
        <v>2030.6</v>
      </c>
      <c r="O53" s="17">
        <f t="shared" ref="O53:O66" si="30">J53*1.15%</f>
        <v>328.9</v>
      </c>
      <c r="P53" s="17">
        <f t="shared" ref="P53:P66" si="31">+J53*3.04%</f>
        <v>869.44</v>
      </c>
      <c r="Q53" s="17">
        <f t="shared" ref="Q53:Q66" si="32">J53*7.09%</f>
        <v>2027.7400000000002</v>
      </c>
      <c r="R53" s="17"/>
      <c r="S53" s="17">
        <f t="shared" ref="S53:S66" si="33">M53+N53+O53+P53+Q53</f>
        <v>6077.5</v>
      </c>
      <c r="T53" s="17"/>
      <c r="U53" s="17">
        <f t="shared" ref="U53:U66" si="34">+M53+P53+R53+T53+K53+L53</f>
        <v>1690.2600000000002</v>
      </c>
      <c r="V53" s="17">
        <f t="shared" ref="V53:V66" si="35">+Q53+O53+N53</f>
        <v>4387.24</v>
      </c>
      <c r="W53" s="18">
        <f t="shared" ref="W53:W66" si="36">+J53-U53</f>
        <v>26909.739999999998</v>
      </c>
      <c r="X53" s="35"/>
    </row>
    <row r="54" spans="2:24" x14ac:dyDescent="0.2">
      <c r="B54" s="34">
        <f t="shared" si="9"/>
        <v>33</v>
      </c>
      <c r="C54" s="13" t="s">
        <v>65</v>
      </c>
      <c r="D54" s="14" t="s">
        <v>83</v>
      </c>
      <c r="E54" s="27" t="s">
        <v>118</v>
      </c>
      <c r="F54" s="15" t="s">
        <v>29</v>
      </c>
      <c r="G54" s="15" t="s">
        <v>31</v>
      </c>
      <c r="H54" s="16">
        <v>45658</v>
      </c>
      <c r="I54" s="16">
        <v>46022</v>
      </c>
      <c r="J54" s="17">
        <v>51000</v>
      </c>
      <c r="K54" s="17">
        <v>1995.14</v>
      </c>
      <c r="L54" s="17">
        <v>0</v>
      </c>
      <c r="M54" s="17">
        <f t="shared" si="28"/>
        <v>1463.7</v>
      </c>
      <c r="N54" s="17">
        <f t="shared" si="29"/>
        <v>3620.9999999999995</v>
      </c>
      <c r="O54" s="17">
        <f t="shared" si="30"/>
        <v>586.5</v>
      </c>
      <c r="P54" s="17">
        <f t="shared" si="31"/>
        <v>1550.4</v>
      </c>
      <c r="Q54" s="17">
        <f t="shared" si="32"/>
        <v>3615.9</v>
      </c>
      <c r="R54" s="17"/>
      <c r="S54" s="17">
        <f t="shared" si="33"/>
        <v>10837.5</v>
      </c>
      <c r="T54" s="17"/>
      <c r="U54" s="17">
        <f t="shared" si="34"/>
        <v>5009.2400000000007</v>
      </c>
      <c r="V54" s="17">
        <f t="shared" si="35"/>
        <v>7823.4</v>
      </c>
      <c r="W54" s="18">
        <f t="shared" si="36"/>
        <v>45990.76</v>
      </c>
      <c r="X54" s="35"/>
    </row>
    <row r="55" spans="2:24" x14ac:dyDescent="0.2">
      <c r="B55" s="34">
        <f t="shared" si="9"/>
        <v>34</v>
      </c>
      <c r="C55" s="13" t="s">
        <v>65</v>
      </c>
      <c r="D55" s="21" t="s">
        <v>84</v>
      </c>
      <c r="E55" s="27" t="s">
        <v>118</v>
      </c>
      <c r="F55" s="15" t="s">
        <v>29</v>
      </c>
      <c r="G55" s="15" t="s">
        <v>31</v>
      </c>
      <c r="H55" s="16">
        <v>45658</v>
      </c>
      <c r="I55" s="16">
        <v>46022</v>
      </c>
      <c r="J55" s="17">
        <v>120000</v>
      </c>
      <c r="K55" s="17">
        <v>16809.87</v>
      </c>
      <c r="L55" s="17">
        <v>0</v>
      </c>
      <c r="M55" s="17">
        <f t="shared" si="28"/>
        <v>3444</v>
      </c>
      <c r="N55" s="17">
        <f t="shared" si="29"/>
        <v>8520</v>
      </c>
      <c r="O55" s="17">
        <f t="shared" si="30"/>
        <v>1380</v>
      </c>
      <c r="P55" s="17">
        <f t="shared" si="31"/>
        <v>3648</v>
      </c>
      <c r="Q55" s="17">
        <f t="shared" si="32"/>
        <v>8508</v>
      </c>
      <c r="R55" s="17"/>
      <c r="S55" s="17">
        <f t="shared" si="33"/>
        <v>25500</v>
      </c>
      <c r="T55" s="17"/>
      <c r="U55" s="17">
        <f t="shared" si="34"/>
        <v>23901.87</v>
      </c>
      <c r="V55" s="17">
        <f t="shared" si="35"/>
        <v>18408</v>
      </c>
      <c r="W55" s="18">
        <f t="shared" si="36"/>
        <v>96098.13</v>
      </c>
      <c r="X55" s="35"/>
    </row>
    <row r="56" spans="2:24" x14ac:dyDescent="0.2">
      <c r="B56" s="34">
        <f t="shared" si="9"/>
        <v>35</v>
      </c>
      <c r="C56" s="13" t="s">
        <v>65</v>
      </c>
      <c r="D56" s="14" t="s">
        <v>85</v>
      </c>
      <c r="E56" s="27" t="s">
        <v>118</v>
      </c>
      <c r="F56" s="15" t="s">
        <v>29</v>
      </c>
      <c r="G56" s="15" t="s">
        <v>30</v>
      </c>
      <c r="H56" s="16">
        <v>45658</v>
      </c>
      <c r="I56" s="16">
        <v>46022</v>
      </c>
      <c r="J56" s="17">
        <v>120000</v>
      </c>
      <c r="K56" s="17">
        <v>16809.87</v>
      </c>
      <c r="L56" s="17">
        <v>0</v>
      </c>
      <c r="M56" s="17">
        <f t="shared" si="28"/>
        <v>3444</v>
      </c>
      <c r="N56" s="17">
        <f t="shared" si="29"/>
        <v>8520</v>
      </c>
      <c r="O56" s="17">
        <f t="shared" si="30"/>
        <v>1380</v>
      </c>
      <c r="P56" s="17">
        <f t="shared" si="31"/>
        <v>3648</v>
      </c>
      <c r="Q56" s="17">
        <f t="shared" si="32"/>
        <v>8508</v>
      </c>
      <c r="R56" s="17"/>
      <c r="S56" s="17">
        <f t="shared" si="33"/>
        <v>25500</v>
      </c>
      <c r="T56" s="17"/>
      <c r="U56" s="17">
        <f t="shared" si="34"/>
        <v>23901.87</v>
      </c>
      <c r="V56" s="17">
        <f t="shared" si="35"/>
        <v>18408</v>
      </c>
      <c r="W56" s="18">
        <f t="shared" si="36"/>
        <v>96098.13</v>
      </c>
      <c r="X56" s="35"/>
    </row>
    <row r="57" spans="2:24" x14ac:dyDescent="0.2">
      <c r="B57" s="34">
        <f t="shared" si="9"/>
        <v>36</v>
      </c>
      <c r="C57" s="13" t="s">
        <v>65</v>
      </c>
      <c r="D57" s="14" t="s">
        <v>86</v>
      </c>
      <c r="E57" s="27" t="s">
        <v>118</v>
      </c>
      <c r="F57" s="15" t="s">
        <v>29</v>
      </c>
      <c r="G57" s="15" t="s">
        <v>31</v>
      </c>
      <c r="H57" s="16">
        <v>45658</v>
      </c>
      <c r="I57" s="16">
        <v>46022</v>
      </c>
      <c r="J57" s="17">
        <v>51000</v>
      </c>
      <c r="K57" s="17">
        <v>1995.14</v>
      </c>
      <c r="L57" s="17">
        <v>0</v>
      </c>
      <c r="M57" s="17">
        <f t="shared" si="28"/>
        <v>1463.7</v>
      </c>
      <c r="N57" s="17">
        <f t="shared" si="29"/>
        <v>3620.9999999999995</v>
      </c>
      <c r="O57" s="17">
        <f t="shared" si="30"/>
        <v>586.5</v>
      </c>
      <c r="P57" s="17">
        <f t="shared" si="31"/>
        <v>1550.4</v>
      </c>
      <c r="Q57" s="17">
        <f t="shared" si="32"/>
        <v>3615.9</v>
      </c>
      <c r="R57" s="17"/>
      <c r="S57" s="17">
        <f t="shared" si="33"/>
        <v>10837.5</v>
      </c>
      <c r="T57" s="17"/>
      <c r="U57" s="17">
        <f t="shared" si="34"/>
        <v>5009.2400000000007</v>
      </c>
      <c r="V57" s="17">
        <f t="shared" si="35"/>
        <v>7823.4</v>
      </c>
      <c r="W57" s="18">
        <f t="shared" si="36"/>
        <v>45990.76</v>
      </c>
      <c r="X57" s="35"/>
    </row>
    <row r="58" spans="2:24" x14ac:dyDescent="0.2">
      <c r="B58" s="34">
        <f t="shared" si="9"/>
        <v>37</v>
      </c>
      <c r="C58" s="13" t="s">
        <v>65</v>
      </c>
      <c r="D58" s="14" t="s">
        <v>87</v>
      </c>
      <c r="E58" s="27" t="s">
        <v>118</v>
      </c>
      <c r="F58" s="15" t="s">
        <v>29</v>
      </c>
      <c r="G58" s="15" t="s">
        <v>30</v>
      </c>
      <c r="H58" s="16">
        <v>45658</v>
      </c>
      <c r="I58" s="16">
        <v>46022</v>
      </c>
      <c r="J58" s="17">
        <v>120000</v>
      </c>
      <c r="K58" s="17">
        <v>16809.87</v>
      </c>
      <c r="L58" s="17"/>
      <c r="M58" s="17">
        <f t="shared" si="28"/>
        <v>3444</v>
      </c>
      <c r="N58" s="17">
        <f t="shared" si="29"/>
        <v>8520</v>
      </c>
      <c r="O58" s="17">
        <f t="shared" si="30"/>
        <v>1380</v>
      </c>
      <c r="P58" s="17">
        <f t="shared" si="31"/>
        <v>3648</v>
      </c>
      <c r="Q58" s="17">
        <f t="shared" si="32"/>
        <v>8508</v>
      </c>
      <c r="R58" s="17"/>
      <c r="S58" s="17">
        <f t="shared" si="33"/>
        <v>25500</v>
      </c>
      <c r="T58" s="17"/>
      <c r="U58" s="17">
        <f t="shared" si="34"/>
        <v>23901.87</v>
      </c>
      <c r="V58" s="17">
        <f t="shared" si="35"/>
        <v>18408</v>
      </c>
      <c r="W58" s="18">
        <f t="shared" si="36"/>
        <v>96098.13</v>
      </c>
      <c r="X58" s="35"/>
    </row>
    <row r="59" spans="2:24" x14ac:dyDescent="0.2">
      <c r="B59" s="34">
        <f t="shared" si="9"/>
        <v>38</v>
      </c>
      <c r="C59" s="13" t="s">
        <v>65</v>
      </c>
      <c r="D59" s="14" t="s">
        <v>89</v>
      </c>
      <c r="E59" s="27" t="s">
        <v>118</v>
      </c>
      <c r="F59" s="15" t="s">
        <v>29</v>
      </c>
      <c r="G59" s="15" t="s">
        <v>31</v>
      </c>
      <c r="H59" s="16">
        <v>45658</v>
      </c>
      <c r="I59" s="16">
        <v>46022</v>
      </c>
      <c r="J59" s="17">
        <v>120000</v>
      </c>
      <c r="K59" s="17">
        <v>16809.87</v>
      </c>
      <c r="L59" s="17">
        <v>0</v>
      </c>
      <c r="M59" s="17">
        <f t="shared" si="28"/>
        <v>3444</v>
      </c>
      <c r="N59" s="17">
        <f t="shared" si="29"/>
        <v>8520</v>
      </c>
      <c r="O59" s="17">
        <f t="shared" si="30"/>
        <v>1380</v>
      </c>
      <c r="P59" s="17">
        <f t="shared" si="31"/>
        <v>3648</v>
      </c>
      <c r="Q59" s="17">
        <f t="shared" si="32"/>
        <v>8508</v>
      </c>
      <c r="R59" s="17"/>
      <c r="S59" s="17">
        <f t="shared" si="33"/>
        <v>25500</v>
      </c>
      <c r="T59" s="17"/>
      <c r="U59" s="17">
        <f t="shared" si="34"/>
        <v>23901.87</v>
      </c>
      <c r="V59" s="17">
        <f t="shared" si="35"/>
        <v>18408</v>
      </c>
      <c r="W59" s="18">
        <f t="shared" si="36"/>
        <v>96098.13</v>
      </c>
      <c r="X59" s="35"/>
    </row>
    <row r="60" spans="2:24" x14ac:dyDescent="0.2">
      <c r="B60" s="34">
        <f t="shared" si="9"/>
        <v>39</v>
      </c>
      <c r="C60" s="13" t="s">
        <v>65</v>
      </c>
      <c r="D60" s="14" t="s">
        <v>90</v>
      </c>
      <c r="E60" s="27" t="s">
        <v>118</v>
      </c>
      <c r="F60" s="15" t="s">
        <v>29</v>
      </c>
      <c r="G60" s="15" t="s">
        <v>30</v>
      </c>
      <c r="H60" s="16">
        <v>45658</v>
      </c>
      <c r="I60" s="16">
        <v>46022</v>
      </c>
      <c r="J60" s="17">
        <v>130000</v>
      </c>
      <c r="K60" s="17">
        <v>19162.12</v>
      </c>
      <c r="L60" s="17">
        <v>0</v>
      </c>
      <c r="M60" s="17">
        <f t="shared" si="28"/>
        <v>3731</v>
      </c>
      <c r="N60" s="17">
        <f t="shared" si="29"/>
        <v>9230</v>
      </c>
      <c r="O60" s="17">
        <f t="shared" si="30"/>
        <v>1495</v>
      </c>
      <c r="P60" s="17">
        <f t="shared" si="31"/>
        <v>3952</v>
      </c>
      <c r="Q60" s="17">
        <f t="shared" si="32"/>
        <v>9217</v>
      </c>
      <c r="R60" s="17"/>
      <c r="S60" s="17">
        <f t="shared" si="33"/>
        <v>27625</v>
      </c>
      <c r="T60" s="17"/>
      <c r="U60" s="17">
        <f t="shared" si="34"/>
        <v>26845.119999999999</v>
      </c>
      <c r="V60" s="17">
        <f t="shared" si="35"/>
        <v>19942</v>
      </c>
      <c r="W60" s="18">
        <f t="shared" si="36"/>
        <v>103154.88</v>
      </c>
      <c r="X60" s="35"/>
    </row>
    <row r="61" spans="2:24" x14ac:dyDescent="0.2">
      <c r="B61" s="34">
        <f t="shared" si="9"/>
        <v>40</v>
      </c>
      <c r="C61" s="13" t="s">
        <v>65</v>
      </c>
      <c r="D61" s="14" t="s">
        <v>91</v>
      </c>
      <c r="E61" s="27" t="s">
        <v>118</v>
      </c>
      <c r="F61" s="15" t="s">
        <v>29</v>
      </c>
      <c r="G61" s="15" t="s">
        <v>31</v>
      </c>
      <c r="H61" s="16">
        <v>45658</v>
      </c>
      <c r="I61" s="16">
        <v>46022</v>
      </c>
      <c r="J61" s="17">
        <v>51000</v>
      </c>
      <c r="K61" s="17">
        <v>1995.14</v>
      </c>
      <c r="L61" s="17"/>
      <c r="M61" s="17">
        <f t="shared" si="28"/>
        <v>1463.7</v>
      </c>
      <c r="N61" s="17">
        <f t="shared" si="29"/>
        <v>3620.9999999999995</v>
      </c>
      <c r="O61" s="17">
        <f t="shared" si="30"/>
        <v>586.5</v>
      </c>
      <c r="P61" s="17">
        <f t="shared" si="31"/>
        <v>1550.4</v>
      </c>
      <c r="Q61" s="17">
        <f t="shared" si="32"/>
        <v>3615.9</v>
      </c>
      <c r="R61" s="17"/>
      <c r="S61" s="17">
        <f t="shared" si="33"/>
        <v>10837.5</v>
      </c>
      <c r="T61" s="17"/>
      <c r="U61" s="17">
        <f t="shared" si="34"/>
        <v>5009.2400000000007</v>
      </c>
      <c r="V61" s="17">
        <f t="shared" si="35"/>
        <v>7823.4</v>
      </c>
      <c r="W61" s="18">
        <f t="shared" si="36"/>
        <v>45990.76</v>
      </c>
      <c r="X61" s="35"/>
    </row>
    <row r="62" spans="2:24" x14ac:dyDescent="0.2">
      <c r="B62" s="34">
        <f t="shared" si="9"/>
        <v>41</v>
      </c>
      <c r="C62" s="13" t="s">
        <v>65</v>
      </c>
      <c r="D62" s="14" t="s">
        <v>92</v>
      </c>
      <c r="E62" s="27" t="s">
        <v>118</v>
      </c>
      <c r="F62" s="15" t="s">
        <v>29</v>
      </c>
      <c r="G62" s="15" t="s">
        <v>31</v>
      </c>
      <c r="H62" s="16">
        <v>45658</v>
      </c>
      <c r="I62" s="16">
        <v>46022</v>
      </c>
      <c r="J62" s="17">
        <v>120000</v>
      </c>
      <c r="K62" s="17">
        <v>16809.87</v>
      </c>
      <c r="L62" s="17">
        <v>0</v>
      </c>
      <c r="M62" s="17">
        <f t="shared" si="28"/>
        <v>3444</v>
      </c>
      <c r="N62" s="17">
        <f t="shared" si="29"/>
        <v>8520</v>
      </c>
      <c r="O62" s="17">
        <f t="shared" si="30"/>
        <v>1380</v>
      </c>
      <c r="P62" s="17">
        <f t="shared" si="31"/>
        <v>3648</v>
      </c>
      <c r="Q62" s="17">
        <f t="shared" si="32"/>
        <v>8508</v>
      </c>
      <c r="R62" s="17"/>
      <c r="S62" s="17">
        <f t="shared" si="33"/>
        <v>25500</v>
      </c>
      <c r="T62" s="17"/>
      <c r="U62" s="17">
        <f t="shared" si="34"/>
        <v>23901.87</v>
      </c>
      <c r="V62" s="17">
        <f t="shared" si="35"/>
        <v>18408</v>
      </c>
      <c r="W62" s="18">
        <f t="shared" si="36"/>
        <v>96098.13</v>
      </c>
      <c r="X62" s="35"/>
    </row>
    <row r="63" spans="2:24" x14ac:dyDescent="0.2">
      <c r="B63" s="34">
        <f t="shared" si="9"/>
        <v>42</v>
      </c>
      <c r="C63" s="13" t="s">
        <v>65</v>
      </c>
      <c r="D63" s="14" t="s">
        <v>93</v>
      </c>
      <c r="E63" s="27" t="s">
        <v>118</v>
      </c>
      <c r="F63" s="15" t="s">
        <v>29</v>
      </c>
      <c r="G63" s="15" t="s">
        <v>30</v>
      </c>
      <c r="H63" s="16">
        <v>45658</v>
      </c>
      <c r="I63" s="16">
        <v>46022</v>
      </c>
      <c r="J63" s="17">
        <v>120000</v>
      </c>
      <c r="K63" s="17">
        <v>16809.87</v>
      </c>
      <c r="L63" s="17">
        <v>0</v>
      </c>
      <c r="M63" s="17">
        <f t="shared" si="28"/>
        <v>3444</v>
      </c>
      <c r="N63" s="17">
        <f t="shared" si="29"/>
        <v>8520</v>
      </c>
      <c r="O63" s="17">
        <f t="shared" si="30"/>
        <v>1380</v>
      </c>
      <c r="P63" s="17">
        <f t="shared" si="31"/>
        <v>3648</v>
      </c>
      <c r="Q63" s="17">
        <f t="shared" si="32"/>
        <v>8508</v>
      </c>
      <c r="R63" s="17"/>
      <c r="S63" s="17">
        <f t="shared" si="33"/>
        <v>25500</v>
      </c>
      <c r="T63" s="17"/>
      <c r="U63" s="17">
        <f t="shared" si="34"/>
        <v>23901.87</v>
      </c>
      <c r="V63" s="17">
        <f t="shared" si="35"/>
        <v>18408</v>
      </c>
      <c r="W63" s="18">
        <f t="shared" si="36"/>
        <v>96098.13</v>
      </c>
      <c r="X63" s="35"/>
    </row>
    <row r="64" spans="2:24" x14ac:dyDescent="0.2">
      <c r="B64" s="34">
        <f t="shared" si="9"/>
        <v>43</v>
      </c>
      <c r="C64" s="13" t="s">
        <v>65</v>
      </c>
      <c r="D64" s="14" t="s">
        <v>94</v>
      </c>
      <c r="E64" s="8" t="s">
        <v>118</v>
      </c>
      <c r="F64" s="15" t="s">
        <v>29</v>
      </c>
      <c r="G64" s="15" t="s">
        <v>30</v>
      </c>
      <c r="H64" s="16">
        <v>45658</v>
      </c>
      <c r="I64" s="16">
        <v>46022</v>
      </c>
      <c r="J64" s="17">
        <v>120000</v>
      </c>
      <c r="K64" s="17">
        <v>16809.87</v>
      </c>
      <c r="L64" s="17">
        <v>0</v>
      </c>
      <c r="M64" s="17">
        <f t="shared" si="28"/>
        <v>3444</v>
      </c>
      <c r="N64" s="17">
        <f t="shared" si="29"/>
        <v>8520</v>
      </c>
      <c r="O64" s="17">
        <f t="shared" si="30"/>
        <v>1380</v>
      </c>
      <c r="P64" s="17">
        <f t="shared" si="31"/>
        <v>3648</v>
      </c>
      <c r="Q64" s="17">
        <f t="shared" si="32"/>
        <v>8508</v>
      </c>
      <c r="R64" s="17"/>
      <c r="S64" s="17">
        <f t="shared" si="33"/>
        <v>25500</v>
      </c>
      <c r="T64" s="17"/>
      <c r="U64" s="17">
        <f t="shared" si="34"/>
        <v>23901.87</v>
      </c>
      <c r="V64" s="17">
        <f t="shared" si="35"/>
        <v>18408</v>
      </c>
      <c r="W64" s="18">
        <f t="shared" si="36"/>
        <v>96098.13</v>
      </c>
      <c r="X64" s="35"/>
    </row>
    <row r="65" spans="2:24" x14ac:dyDescent="0.2">
      <c r="B65" s="34">
        <f t="shared" si="9"/>
        <v>44</v>
      </c>
      <c r="C65" s="13" t="s">
        <v>65</v>
      </c>
      <c r="D65" s="14" t="s">
        <v>49</v>
      </c>
      <c r="E65" s="27" t="s">
        <v>118</v>
      </c>
      <c r="F65" s="15" t="s">
        <v>29</v>
      </c>
      <c r="G65" s="15" t="s">
        <v>31</v>
      </c>
      <c r="H65" s="16">
        <v>45658</v>
      </c>
      <c r="I65" s="16">
        <v>46022</v>
      </c>
      <c r="J65" s="17">
        <v>93600</v>
      </c>
      <c r="K65" s="17">
        <v>10599.93</v>
      </c>
      <c r="L65" s="17">
        <v>0</v>
      </c>
      <c r="M65" s="17">
        <f t="shared" si="28"/>
        <v>2686.32</v>
      </c>
      <c r="N65" s="17">
        <f t="shared" si="29"/>
        <v>6645.5999999999995</v>
      </c>
      <c r="O65" s="17">
        <f t="shared" si="30"/>
        <v>1076.4000000000001</v>
      </c>
      <c r="P65" s="17">
        <f t="shared" si="31"/>
        <v>2845.44</v>
      </c>
      <c r="Q65" s="17">
        <f t="shared" si="32"/>
        <v>6636.2400000000007</v>
      </c>
      <c r="R65" s="17"/>
      <c r="S65" s="17">
        <f t="shared" si="33"/>
        <v>19890</v>
      </c>
      <c r="T65" s="17"/>
      <c r="U65" s="17">
        <f t="shared" si="34"/>
        <v>16131.69</v>
      </c>
      <c r="V65" s="17">
        <f t="shared" si="35"/>
        <v>14358.240000000002</v>
      </c>
      <c r="W65" s="18">
        <f t="shared" si="36"/>
        <v>77468.31</v>
      </c>
      <c r="X65" s="35"/>
    </row>
    <row r="66" spans="2:24" x14ac:dyDescent="0.2">
      <c r="B66" s="34">
        <f t="shared" si="9"/>
        <v>45</v>
      </c>
      <c r="C66" s="13" t="s">
        <v>65</v>
      </c>
      <c r="D66" s="14" t="s">
        <v>103</v>
      </c>
      <c r="E66" s="27" t="s">
        <v>118</v>
      </c>
      <c r="F66" s="15" t="s">
        <v>29</v>
      </c>
      <c r="G66" s="15" t="s">
        <v>31</v>
      </c>
      <c r="H66" s="16">
        <v>45658</v>
      </c>
      <c r="I66" s="16">
        <v>46022</v>
      </c>
      <c r="J66" s="17">
        <v>36000</v>
      </c>
      <c r="K66" s="17">
        <v>0</v>
      </c>
      <c r="L66" s="17"/>
      <c r="M66" s="17">
        <f t="shared" si="28"/>
        <v>1033.2</v>
      </c>
      <c r="N66" s="17">
        <f t="shared" si="29"/>
        <v>2555.9999999999995</v>
      </c>
      <c r="O66" s="17">
        <f t="shared" si="30"/>
        <v>414</v>
      </c>
      <c r="P66" s="17">
        <f t="shared" si="31"/>
        <v>1094.4000000000001</v>
      </c>
      <c r="Q66" s="17">
        <f t="shared" si="32"/>
        <v>2552.4</v>
      </c>
      <c r="R66" s="17"/>
      <c r="S66" s="17">
        <f t="shared" si="33"/>
        <v>7650</v>
      </c>
      <c r="T66" s="17"/>
      <c r="U66" s="17">
        <f t="shared" si="34"/>
        <v>2127.6000000000004</v>
      </c>
      <c r="V66" s="17">
        <f t="shared" si="35"/>
        <v>5522.4</v>
      </c>
      <c r="W66" s="18">
        <f t="shared" si="36"/>
        <v>33872.400000000001</v>
      </c>
      <c r="X66" s="35"/>
    </row>
    <row r="67" spans="2:24" x14ac:dyDescent="0.2">
      <c r="B67" s="29"/>
      <c r="C67" s="28" t="s">
        <v>99</v>
      </c>
      <c r="D67" s="29"/>
      <c r="E67" s="29"/>
      <c r="F67" s="30"/>
      <c r="G67" s="30"/>
      <c r="H67" s="30"/>
      <c r="I67" s="30"/>
      <c r="J67" s="31"/>
      <c r="K67" s="31"/>
      <c r="L67" s="31"/>
      <c r="M67" s="31"/>
      <c r="N67" s="31"/>
      <c r="O67" s="32"/>
      <c r="P67" s="31"/>
      <c r="Q67" s="31"/>
      <c r="R67" s="32"/>
      <c r="S67" s="32"/>
      <c r="T67" s="32"/>
      <c r="U67" s="32"/>
      <c r="V67" s="32"/>
      <c r="W67" s="33"/>
      <c r="X67" s="35"/>
    </row>
    <row r="68" spans="2:24" x14ac:dyDescent="0.2">
      <c r="B68" s="34">
        <f>1+B66</f>
        <v>46</v>
      </c>
      <c r="C68" s="13" t="s">
        <v>67</v>
      </c>
      <c r="D68" s="14" t="s">
        <v>77</v>
      </c>
      <c r="E68" s="27" t="s">
        <v>118</v>
      </c>
      <c r="F68" s="15" t="s">
        <v>29</v>
      </c>
      <c r="G68" s="15" t="s">
        <v>30</v>
      </c>
      <c r="H68" s="16">
        <v>45658</v>
      </c>
      <c r="I68" s="16">
        <v>46022</v>
      </c>
      <c r="J68" s="17">
        <v>50400</v>
      </c>
      <c r="K68" s="17">
        <v>1910.45</v>
      </c>
      <c r="L68" s="17"/>
      <c r="M68" s="17">
        <f t="shared" ref="M68:M79" si="37">+J68*2.87%</f>
        <v>1446.48</v>
      </c>
      <c r="N68" s="17">
        <f t="shared" ref="N68:N79" si="38">J68*7.1%</f>
        <v>3578.3999999999996</v>
      </c>
      <c r="O68" s="17">
        <f t="shared" ref="O68:O79" si="39">J68*1.15%</f>
        <v>579.6</v>
      </c>
      <c r="P68" s="17">
        <f t="shared" ref="P68:P79" si="40">+J68*3.04%</f>
        <v>1532.16</v>
      </c>
      <c r="Q68" s="17">
        <f t="shared" ref="Q68:Q79" si="41">J68*7.09%</f>
        <v>3573.36</v>
      </c>
      <c r="R68" s="17"/>
      <c r="S68" s="17">
        <f t="shared" ref="S68:S79" si="42">M68+N68+O68+P68+Q68</f>
        <v>10710</v>
      </c>
      <c r="T68" s="17"/>
      <c r="U68" s="17">
        <f t="shared" ref="U68:U79" si="43">+M68+P68+R68+T68+K68+L68</f>
        <v>4889.09</v>
      </c>
      <c r="V68" s="17">
        <f t="shared" ref="V68:V79" si="44">+Q68+O68+N68</f>
        <v>7731.36</v>
      </c>
      <c r="W68" s="18">
        <f t="shared" ref="W68:W79" si="45">+J68-U68</f>
        <v>45510.91</v>
      </c>
      <c r="X68" s="35"/>
    </row>
    <row r="69" spans="2:24" x14ac:dyDescent="0.2">
      <c r="B69" s="34">
        <f t="shared" si="9"/>
        <v>47</v>
      </c>
      <c r="C69" s="13" t="s">
        <v>67</v>
      </c>
      <c r="D69" s="14" t="s">
        <v>45</v>
      </c>
      <c r="E69" s="27" t="s">
        <v>118</v>
      </c>
      <c r="F69" s="15" t="s">
        <v>29</v>
      </c>
      <c r="G69" s="15" t="s">
        <v>30</v>
      </c>
      <c r="H69" s="16">
        <v>45658</v>
      </c>
      <c r="I69" s="16">
        <v>46022</v>
      </c>
      <c r="J69" s="17">
        <v>120000</v>
      </c>
      <c r="K69" s="17">
        <v>16809.87</v>
      </c>
      <c r="L69" s="17">
        <v>0</v>
      </c>
      <c r="M69" s="17">
        <f t="shared" si="37"/>
        <v>3444</v>
      </c>
      <c r="N69" s="17">
        <f t="shared" si="38"/>
        <v>8520</v>
      </c>
      <c r="O69" s="17">
        <f t="shared" si="39"/>
        <v>1380</v>
      </c>
      <c r="P69" s="17">
        <f t="shared" si="40"/>
        <v>3648</v>
      </c>
      <c r="Q69" s="17">
        <f t="shared" si="41"/>
        <v>8508</v>
      </c>
      <c r="R69" s="17">
        <v>0</v>
      </c>
      <c r="S69" s="17">
        <f t="shared" si="42"/>
        <v>25500</v>
      </c>
      <c r="T69" s="17">
        <v>0</v>
      </c>
      <c r="U69" s="17">
        <f t="shared" si="43"/>
        <v>23901.87</v>
      </c>
      <c r="V69" s="17">
        <f t="shared" si="44"/>
        <v>18408</v>
      </c>
      <c r="W69" s="18">
        <f t="shared" si="45"/>
        <v>96098.13</v>
      </c>
      <c r="X69" s="35"/>
    </row>
    <row r="70" spans="2:24" x14ac:dyDescent="0.2">
      <c r="B70" s="34">
        <f t="shared" si="9"/>
        <v>48</v>
      </c>
      <c r="C70" s="13" t="s">
        <v>67</v>
      </c>
      <c r="D70" s="14" t="s">
        <v>55</v>
      </c>
      <c r="E70" s="27" t="s">
        <v>118</v>
      </c>
      <c r="F70" s="15" t="s">
        <v>29</v>
      </c>
      <c r="G70" s="15" t="s">
        <v>30</v>
      </c>
      <c r="H70" s="16">
        <v>45658</v>
      </c>
      <c r="I70" s="16">
        <v>46022</v>
      </c>
      <c r="J70" s="17">
        <v>75000</v>
      </c>
      <c r="K70" s="17">
        <v>6309.38</v>
      </c>
      <c r="L70" s="17">
        <v>0</v>
      </c>
      <c r="M70" s="17">
        <f t="shared" si="37"/>
        <v>2152.5</v>
      </c>
      <c r="N70" s="17">
        <f t="shared" si="38"/>
        <v>5324.9999999999991</v>
      </c>
      <c r="O70" s="17">
        <f t="shared" si="39"/>
        <v>862.5</v>
      </c>
      <c r="P70" s="17">
        <f t="shared" si="40"/>
        <v>2280</v>
      </c>
      <c r="Q70" s="17">
        <f t="shared" si="41"/>
        <v>5317.5</v>
      </c>
      <c r="R70" s="17">
        <v>0</v>
      </c>
      <c r="S70" s="17">
        <f t="shared" si="42"/>
        <v>15937.5</v>
      </c>
      <c r="T70" s="17">
        <v>0</v>
      </c>
      <c r="U70" s="17">
        <f t="shared" si="43"/>
        <v>10741.880000000001</v>
      </c>
      <c r="V70" s="17">
        <f t="shared" si="44"/>
        <v>11505</v>
      </c>
      <c r="W70" s="18">
        <f t="shared" si="45"/>
        <v>64258.119999999995</v>
      </c>
      <c r="X70" s="35"/>
    </row>
    <row r="71" spans="2:24" x14ac:dyDescent="0.2">
      <c r="B71" s="34">
        <f t="shared" si="9"/>
        <v>49</v>
      </c>
      <c r="C71" s="13" t="s">
        <v>67</v>
      </c>
      <c r="D71" s="14" t="s">
        <v>52</v>
      </c>
      <c r="E71" s="27" t="s">
        <v>118</v>
      </c>
      <c r="F71" s="15" t="s">
        <v>29</v>
      </c>
      <c r="G71" s="15" t="s">
        <v>30</v>
      </c>
      <c r="H71" s="16">
        <v>45658</v>
      </c>
      <c r="I71" s="16">
        <v>46022</v>
      </c>
      <c r="J71" s="17">
        <v>120000</v>
      </c>
      <c r="K71" s="17">
        <v>16809.87</v>
      </c>
      <c r="L71" s="17">
        <v>0</v>
      </c>
      <c r="M71" s="17">
        <f t="shared" si="37"/>
        <v>3444</v>
      </c>
      <c r="N71" s="17">
        <f t="shared" si="38"/>
        <v>8520</v>
      </c>
      <c r="O71" s="17">
        <f t="shared" si="39"/>
        <v>1380</v>
      </c>
      <c r="P71" s="17">
        <f t="shared" si="40"/>
        <v>3648</v>
      </c>
      <c r="Q71" s="17">
        <f t="shared" si="41"/>
        <v>8508</v>
      </c>
      <c r="R71" s="17">
        <v>0</v>
      </c>
      <c r="S71" s="17">
        <f t="shared" si="42"/>
        <v>25500</v>
      </c>
      <c r="T71" s="17">
        <v>0</v>
      </c>
      <c r="U71" s="17">
        <f t="shared" si="43"/>
        <v>23901.87</v>
      </c>
      <c r="V71" s="17">
        <f t="shared" si="44"/>
        <v>18408</v>
      </c>
      <c r="W71" s="18">
        <f t="shared" si="45"/>
        <v>96098.13</v>
      </c>
      <c r="X71" s="35"/>
    </row>
    <row r="72" spans="2:24" x14ac:dyDescent="0.2">
      <c r="B72" s="34">
        <f t="shared" si="9"/>
        <v>50</v>
      </c>
      <c r="C72" s="13" t="s">
        <v>67</v>
      </c>
      <c r="D72" s="14" t="s">
        <v>39</v>
      </c>
      <c r="E72" s="27" t="s">
        <v>118</v>
      </c>
      <c r="F72" s="15" t="s">
        <v>29</v>
      </c>
      <c r="G72" s="15" t="s">
        <v>31</v>
      </c>
      <c r="H72" s="16">
        <v>45658</v>
      </c>
      <c r="I72" s="16">
        <v>46022</v>
      </c>
      <c r="J72" s="17">
        <v>130000</v>
      </c>
      <c r="K72" s="17">
        <v>19162.12</v>
      </c>
      <c r="L72" s="17">
        <v>0</v>
      </c>
      <c r="M72" s="17">
        <f t="shared" si="37"/>
        <v>3731</v>
      </c>
      <c r="N72" s="17">
        <f t="shared" si="38"/>
        <v>9230</v>
      </c>
      <c r="O72" s="17">
        <f t="shared" si="39"/>
        <v>1495</v>
      </c>
      <c r="P72" s="17">
        <f t="shared" si="40"/>
        <v>3952</v>
      </c>
      <c r="Q72" s="17">
        <f t="shared" si="41"/>
        <v>9217</v>
      </c>
      <c r="R72" s="17">
        <v>0</v>
      </c>
      <c r="S72" s="17">
        <f t="shared" si="42"/>
        <v>27625</v>
      </c>
      <c r="T72" s="17">
        <v>0</v>
      </c>
      <c r="U72" s="17">
        <f t="shared" si="43"/>
        <v>26845.119999999999</v>
      </c>
      <c r="V72" s="17">
        <f t="shared" si="44"/>
        <v>19942</v>
      </c>
      <c r="W72" s="18">
        <f t="shared" si="45"/>
        <v>103154.88</v>
      </c>
      <c r="X72" s="35"/>
    </row>
    <row r="73" spans="2:24" x14ac:dyDescent="0.2">
      <c r="B73" s="34">
        <f t="shared" si="9"/>
        <v>51</v>
      </c>
      <c r="C73" s="13" t="s">
        <v>67</v>
      </c>
      <c r="D73" s="14" t="s">
        <v>79</v>
      </c>
      <c r="E73" s="27" t="s">
        <v>118</v>
      </c>
      <c r="F73" s="15" t="s">
        <v>29</v>
      </c>
      <c r="G73" s="15" t="s">
        <v>31</v>
      </c>
      <c r="H73" s="16">
        <v>45658</v>
      </c>
      <c r="I73" s="16">
        <v>46022</v>
      </c>
      <c r="J73" s="17">
        <v>30000</v>
      </c>
      <c r="K73" s="17">
        <v>0</v>
      </c>
      <c r="L73" s="17"/>
      <c r="M73" s="17">
        <f t="shared" si="37"/>
        <v>861</v>
      </c>
      <c r="N73" s="17">
        <f t="shared" si="38"/>
        <v>2130</v>
      </c>
      <c r="O73" s="17">
        <f t="shared" si="39"/>
        <v>345</v>
      </c>
      <c r="P73" s="17">
        <f t="shared" si="40"/>
        <v>912</v>
      </c>
      <c r="Q73" s="17">
        <f t="shared" si="41"/>
        <v>2127</v>
      </c>
      <c r="R73" s="17"/>
      <c r="S73" s="17">
        <f t="shared" si="42"/>
        <v>6375</v>
      </c>
      <c r="T73" s="17"/>
      <c r="U73" s="17">
        <f t="shared" si="43"/>
        <v>1773</v>
      </c>
      <c r="V73" s="17">
        <f t="shared" si="44"/>
        <v>4602</v>
      </c>
      <c r="W73" s="18">
        <f t="shared" si="45"/>
        <v>28227</v>
      </c>
      <c r="X73" s="35"/>
    </row>
    <row r="74" spans="2:24" x14ac:dyDescent="0.2">
      <c r="B74" s="34">
        <f t="shared" si="9"/>
        <v>52</v>
      </c>
      <c r="C74" s="13" t="s">
        <v>67</v>
      </c>
      <c r="D74" s="14" t="s">
        <v>38</v>
      </c>
      <c r="E74" s="27" t="s">
        <v>118</v>
      </c>
      <c r="F74" s="15" t="s">
        <v>29</v>
      </c>
      <c r="G74" s="15" t="s">
        <v>30</v>
      </c>
      <c r="H74" s="16">
        <v>45658</v>
      </c>
      <c r="I74" s="16">
        <v>46022</v>
      </c>
      <c r="J74" s="17">
        <v>120000</v>
      </c>
      <c r="K74" s="17">
        <v>16809.87</v>
      </c>
      <c r="L74" s="17">
        <v>0</v>
      </c>
      <c r="M74" s="17">
        <f t="shared" si="37"/>
        <v>3444</v>
      </c>
      <c r="N74" s="17">
        <f t="shared" si="38"/>
        <v>8520</v>
      </c>
      <c r="O74" s="17">
        <f t="shared" si="39"/>
        <v>1380</v>
      </c>
      <c r="P74" s="17">
        <f t="shared" si="40"/>
        <v>3648</v>
      </c>
      <c r="Q74" s="17">
        <f t="shared" si="41"/>
        <v>8508</v>
      </c>
      <c r="R74" s="17">
        <v>0</v>
      </c>
      <c r="S74" s="17">
        <f t="shared" si="42"/>
        <v>25500</v>
      </c>
      <c r="T74" s="17">
        <v>0</v>
      </c>
      <c r="U74" s="17">
        <f t="shared" si="43"/>
        <v>23901.87</v>
      </c>
      <c r="V74" s="17">
        <f t="shared" si="44"/>
        <v>18408</v>
      </c>
      <c r="W74" s="18">
        <f t="shared" si="45"/>
        <v>96098.13</v>
      </c>
      <c r="X74" s="35"/>
    </row>
    <row r="75" spans="2:24" x14ac:dyDescent="0.2">
      <c r="B75" s="34">
        <f t="shared" si="9"/>
        <v>53</v>
      </c>
      <c r="C75" s="13" t="s">
        <v>67</v>
      </c>
      <c r="D75" s="14" t="s">
        <v>53</v>
      </c>
      <c r="E75" s="27" t="s">
        <v>118</v>
      </c>
      <c r="F75" s="15" t="s">
        <v>29</v>
      </c>
      <c r="G75" s="15" t="s">
        <v>30</v>
      </c>
      <c r="H75" s="16">
        <v>45658</v>
      </c>
      <c r="I75" s="16">
        <v>46022</v>
      </c>
      <c r="J75" s="17">
        <v>120000</v>
      </c>
      <c r="K75" s="17">
        <v>16809.87</v>
      </c>
      <c r="L75" s="17">
        <v>0</v>
      </c>
      <c r="M75" s="17">
        <f t="shared" si="37"/>
        <v>3444</v>
      </c>
      <c r="N75" s="17">
        <f t="shared" si="38"/>
        <v>8520</v>
      </c>
      <c r="O75" s="17">
        <f t="shared" si="39"/>
        <v>1380</v>
      </c>
      <c r="P75" s="17">
        <f t="shared" si="40"/>
        <v>3648</v>
      </c>
      <c r="Q75" s="17">
        <f t="shared" si="41"/>
        <v>8508</v>
      </c>
      <c r="R75" s="17">
        <v>0</v>
      </c>
      <c r="S75" s="17">
        <f t="shared" si="42"/>
        <v>25500</v>
      </c>
      <c r="T75" s="17">
        <v>0</v>
      </c>
      <c r="U75" s="17">
        <f t="shared" si="43"/>
        <v>23901.87</v>
      </c>
      <c r="V75" s="17">
        <f t="shared" si="44"/>
        <v>18408</v>
      </c>
      <c r="W75" s="18">
        <f t="shared" si="45"/>
        <v>96098.13</v>
      </c>
      <c r="X75" s="35"/>
    </row>
    <row r="76" spans="2:24" x14ac:dyDescent="0.2">
      <c r="B76" s="34">
        <f t="shared" si="9"/>
        <v>54</v>
      </c>
      <c r="C76" s="13" t="s">
        <v>67</v>
      </c>
      <c r="D76" s="14" t="s">
        <v>40</v>
      </c>
      <c r="E76" s="27" t="s">
        <v>118</v>
      </c>
      <c r="F76" s="15" t="s">
        <v>29</v>
      </c>
      <c r="G76" s="15" t="s">
        <v>30</v>
      </c>
      <c r="H76" s="16">
        <v>45658</v>
      </c>
      <c r="I76" s="16">
        <v>46022</v>
      </c>
      <c r="J76" s="17">
        <v>92400</v>
      </c>
      <c r="K76" s="17">
        <v>10317.66</v>
      </c>
      <c r="L76" s="17">
        <v>0</v>
      </c>
      <c r="M76" s="17">
        <f t="shared" si="37"/>
        <v>2651.88</v>
      </c>
      <c r="N76" s="17">
        <f t="shared" si="38"/>
        <v>6560.4</v>
      </c>
      <c r="O76" s="17">
        <f t="shared" si="39"/>
        <v>1062.5999999999999</v>
      </c>
      <c r="P76" s="17">
        <f t="shared" si="40"/>
        <v>2808.96</v>
      </c>
      <c r="Q76" s="17">
        <f t="shared" si="41"/>
        <v>6551.1600000000008</v>
      </c>
      <c r="R76" s="17">
        <v>0</v>
      </c>
      <c r="S76" s="17">
        <f t="shared" si="42"/>
        <v>19635</v>
      </c>
      <c r="T76" s="17">
        <v>0</v>
      </c>
      <c r="U76" s="17">
        <f t="shared" si="43"/>
        <v>15778.5</v>
      </c>
      <c r="V76" s="17">
        <f t="shared" si="44"/>
        <v>14174.16</v>
      </c>
      <c r="W76" s="18">
        <f t="shared" si="45"/>
        <v>76621.5</v>
      </c>
      <c r="X76" s="35"/>
    </row>
    <row r="77" spans="2:24" x14ac:dyDescent="0.2">
      <c r="B77" s="34">
        <f t="shared" si="9"/>
        <v>55</v>
      </c>
      <c r="C77" s="13" t="s">
        <v>67</v>
      </c>
      <c r="D77" s="14" t="s">
        <v>44</v>
      </c>
      <c r="E77" s="27" t="s">
        <v>118</v>
      </c>
      <c r="F77" s="15" t="s">
        <v>29</v>
      </c>
      <c r="G77" s="15" t="s">
        <v>30</v>
      </c>
      <c r="H77" s="16">
        <v>45658</v>
      </c>
      <c r="I77" s="16">
        <v>46022</v>
      </c>
      <c r="J77" s="17">
        <v>120000</v>
      </c>
      <c r="K77" s="17">
        <v>16809.87</v>
      </c>
      <c r="L77" s="17">
        <v>0</v>
      </c>
      <c r="M77" s="17">
        <f t="shared" si="37"/>
        <v>3444</v>
      </c>
      <c r="N77" s="17">
        <f t="shared" si="38"/>
        <v>8520</v>
      </c>
      <c r="O77" s="17">
        <f t="shared" si="39"/>
        <v>1380</v>
      </c>
      <c r="P77" s="17">
        <f t="shared" si="40"/>
        <v>3648</v>
      </c>
      <c r="Q77" s="17">
        <f t="shared" si="41"/>
        <v>8508</v>
      </c>
      <c r="R77" s="17">
        <v>0</v>
      </c>
      <c r="S77" s="17">
        <f t="shared" si="42"/>
        <v>25500</v>
      </c>
      <c r="T77" s="17">
        <v>0</v>
      </c>
      <c r="U77" s="17">
        <f t="shared" si="43"/>
        <v>23901.87</v>
      </c>
      <c r="V77" s="17">
        <f t="shared" si="44"/>
        <v>18408</v>
      </c>
      <c r="W77" s="18">
        <f t="shared" si="45"/>
        <v>96098.13</v>
      </c>
      <c r="X77" s="35"/>
    </row>
    <row r="78" spans="2:24" x14ac:dyDescent="0.2">
      <c r="B78" s="34">
        <f t="shared" si="9"/>
        <v>56</v>
      </c>
      <c r="C78" s="13" t="s">
        <v>67</v>
      </c>
      <c r="D78" s="14" t="s">
        <v>41</v>
      </c>
      <c r="E78" s="27" t="s">
        <v>118</v>
      </c>
      <c r="F78" s="15" t="s">
        <v>29</v>
      </c>
      <c r="G78" s="15" t="s">
        <v>30</v>
      </c>
      <c r="H78" s="16">
        <v>45658</v>
      </c>
      <c r="I78" s="16">
        <v>46022</v>
      </c>
      <c r="J78" s="17">
        <v>120000</v>
      </c>
      <c r="K78" s="17">
        <v>16809.87</v>
      </c>
      <c r="L78" s="17">
        <v>0</v>
      </c>
      <c r="M78" s="17">
        <f t="shared" si="37"/>
        <v>3444</v>
      </c>
      <c r="N78" s="17">
        <f t="shared" si="38"/>
        <v>8520</v>
      </c>
      <c r="O78" s="17">
        <f t="shared" si="39"/>
        <v>1380</v>
      </c>
      <c r="P78" s="17">
        <f t="shared" si="40"/>
        <v>3648</v>
      </c>
      <c r="Q78" s="17">
        <f t="shared" si="41"/>
        <v>8508</v>
      </c>
      <c r="R78" s="17">
        <v>0</v>
      </c>
      <c r="S78" s="17">
        <f t="shared" si="42"/>
        <v>25500</v>
      </c>
      <c r="T78" s="17">
        <v>0</v>
      </c>
      <c r="U78" s="17">
        <f t="shared" si="43"/>
        <v>23901.87</v>
      </c>
      <c r="V78" s="17">
        <f t="shared" si="44"/>
        <v>18408</v>
      </c>
      <c r="W78" s="18">
        <f t="shared" si="45"/>
        <v>96098.13</v>
      </c>
      <c r="X78" s="35"/>
    </row>
    <row r="79" spans="2:24" x14ac:dyDescent="0.2">
      <c r="B79" s="34">
        <f t="shared" si="9"/>
        <v>57</v>
      </c>
      <c r="C79" s="13" t="s">
        <v>67</v>
      </c>
      <c r="D79" s="14" t="s">
        <v>62</v>
      </c>
      <c r="E79" s="27" t="s">
        <v>118</v>
      </c>
      <c r="F79" s="15" t="s">
        <v>29</v>
      </c>
      <c r="G79" s="15" t="s">
        <v>31</v>
      </c>
      <c r="H79" s="16">
        <v>45658</v>
      </c>
      <c r="I79" s="16">
        <v>46022</v>
      </c>
      <c r="J79" s="17">
        <v>120000</v>
      </c>
      <c r="K79" s="17">
        <v>16809.87</v>
      </c>
      <c r="L79" s="17">
        <v>0</v>
      </c>
      <c r="M79" s="17">
        <f t="shared" si="37"/>
        <v>3444</v>
      </c>
      <c r="N79" s="17">
        <f t="shared" si="38"/>
        <v>8520</v>
      </c>
      <c r="O79" s="17">
        <f t="shared" si="39"/>
        <v>1380</v>
      </c>
      <c r="P79" s="17">
        <f t="shared" si="40"/>
        <v>3648</v>
      </c>
      <c r="Q79" s="17">
        <f t="shared" si="41"/>
        <v>8508</v>
      </c>
      <c r="R79" s="17">
        <v>0</v>
      </c>
      <c r="S79" s="17">
        <f t="shared" si="42"/>
        <v>25500</v>
      </c>
      <c r="T79" s="17">
        <v>0</v>
      </c>
      <c r="U79" s="17">
        <f t="shared" si="43"/>
        <v>23901.87</v>
      </c>
      <c r="V79" s="17">
        <f t="shared" si="44"/>
        <v>18408</v>
      </c>
      <c r="W79" s="18">
        <f t="shared" si="45"/>
        <v>96098.13</v>
      </c>
      <c r="X79" s="35"/>
    </row>
    <row r="80" spans="2:24" x14ac:dyDescent="0.2">
      <c r="B80" s="29"/>
      <c r="C80" s="28" t="s">
        <v>100</v>
      </c>
      <c r="D80" s="29"/>
      <c r="E80" s="29"/>
      <c r="F80" s="30"/>
      <c r="G80" s="30"/>
      <c r="H80" s="30"/>
      <c r="I80" s="30"/>
      <c r="J80" s="31"/>
      <c r="K80" s="31"/>
      <c r="L80" s="31"/>
      <c r="M80" s="31"/>
      <c r="N80" s="31"/>
      <c r="O80" s="32"/>
      <c r="P80" s="31"/>
      <c r="Q80" s="31"/>
      <c r="R80" s="32"/>
      <c r="S80" s="32"/>
      <c r="T80" s="32"/>
      <c r="U80" s="32"/>
      <c r="V80" s="32"/>
      <c r="W80" s="33"/>
      <c r="X80" s="35"/>
    </row>
    <row r="81" spans="2:37" x14ac:dyDescent="0.2">
      <c r="B81" s="34">
        <f>1+B79</f>
        <v>58</v>
      </c>
      <c r="C81" s="13" t="s">
        <v>101</v>
      </c>
      <c r="D81" s="27" t="s">
        <v>82</v>
      </c>
      <c r="E81" s="27" t="s">
        <v>118</v>
      </c>
      <c r="F81" s="15" t="s">
        <v>29</v>
      </c>
      <c r="G81" s="15" t="s">
        <v>31</v>
      </c>
      <c r="H81" s="16">
        <v>45658</v>
      </c>
      <c r="I81" s="16">
        <v>46022</v>
      </c>
      <c r="J81" s="17">
        <v>120000</v>
      </c>
      <c r="K81" s="17">
        <v>16809.87</v>
      </c>
      <c r="L81" s="17"/>
      <c r="M81" s="17">
        <f>+J81*2.87%</f>
        <v>3444</v>
      </c>
      <c r="N81" s="17">
        <f>J81*7.1%</f>
        <v>8520</v>
      </c>
      <c r="O81" s="17">
        <f>J81*1.15%</f>
        <v>1380</v>
      </c>
      <c r="P81" s="17">
        <f>+J81*3.04%</f>
        <v>3648</v>
      </c>
      <c r="Q81" s="17">
        <f>J81*7.09%</f>
        <v>8508</v>
      </c>
      <c r="R81" s="17">
        <v>0</v>
      </c>
      <c r="S81" s="17">
        <f>M81+N81+O81+P81+Q81</f>
        <v>25500</v>
      </c>
      <c r="T81" s="17">
        <v>0</v>
      </c>
      <c r="U81" s="17">
        <f>+M81+P81+R81+T81+K81+L81</f>
        <v>23901.87</v>
      </c>
      <c r="V81" s="17">
        <f>+Q81+O81+N81</f>
        <v>18408</v>
      </c>
      <c r="W81" s="18">
        <f>+J81-U81</f>
        <v>96098.13</v>
      </c>
      <c r="X81" s="35"/>
    </row>
    <row r="82" spans="2:37" x14ac:dyDescent="0.2">
      <c r="B82" s="34">
        <f t="shared" si="9"/>
        <v>59</v>
      </c>
      <c r="C82" s="13" t="s">
        <v>101</v>
      </c>
      <c r="D82" s="27" t="s">
        <v>88</v>
      </c>
      <c r="E82" s="27" t="s">
        <v>118</v>
      </c>
      <c r="F82" s="15" t="s">
        <v>29</v>
      </c>
      <c r="G82" s="15" t="s">
        <v>30</v>
      </c>
      <c r="H82" s="16">
        <v>45658</v>
      </c>
      <c r="I82" s="16">
        <v>46022</v>
      </c>
      <c r="J82" s="17">
        <v>120000</v>
      </c>
      <c r="K82" s="17">
        <v>16809.87</v>
      </c>
      <c r="L82" s="17"/>
      <c r="M82" s="17">
        <f>+J82*2.87%</f>
        <v>3444</v>
      </c>
      <c r="N82" s="17">
        <f>J82*7.1%</f>
        <v>8520</v>
      </c>
      <c r="O82" s="17">
        <f>J82*1.15%</f>
        <v>1380</v>
      </c>
      <c r="P82" s="17">
        <f>+J82*3.04%</f>
        <v>3648</v>
      </c>
      <c r="Q82" s="17">
        <f>J82*7.09%</f>
        <v>8508</v>
      </c>
      <c r="R82" s="17">
        <v>0</v>
      </c>
      <c r="S82" s="17">
        <f>M82+N82+O82+P82+Q82</f>
        <v>25500</v>
      </c>
      <c r="T82" s="17">
        <v>0</v>
      </c>
      <c r="U82" s="17">
        <f>+M82+P82+R82+T82+K82+L82</f>
        <v>23901.87</v>
      </c>
      <c r="V82" s="17">
        <f>+Q82+O82+N82</f>
        <v>18408</v>
      </c>
      <c r="W82" s="18">
        <f>+J82-U82</f>
        <v>96098.13</v>
      </c>
      <c r="X82" s="35"/>
      <c r="AC82" s="35"/>
      <c r="AG82" s="35"/>
      <c r="AK82" s="35"/>
    </row>
    <row r="83" spans="2:37" x14ac:dyDescent="0.2">
      <c r="B83" s="34">
        <f t="shared" si="9"/>
        <v>60</v>
      </c>
      <c r="C83" s="13" t="s">
        <v>122</v>
      </c>
      <c r="D83" s="27" t="s">
        <v>126</v>
      </c>
      <c r="E83" s="27" t="s">
        <v>127</v>
      </c>
      <c r="F83" s="15" t="s">
        <v>29</v>
      </c>
      <c r="G83" s="15" t="s">
        <v>31</v>
      </c>
      <c r="H83" s="16">
        <v>45778</v>
      </c>
      <c r="I83" s="16">
        <v>45808</v>
      </c>
      <c r="J83" s="17">
        <v>50000</v>
      </c>
      <c r="K83" s="17">
        <v>1854</v>
      </c>
      <c r="L83" s="17"/>
      <c r="M83" s="17">
        <f>+J83*2.87%</f>
        <v>1435</v>
      </c>
      <c r="N83" s="17">
        <f>J83*7.1%</f>
        <v>3549.9999999999995</v>
      </c>
      <c r="O83" s="17">
        <f>J83*1.15%</f>
        <v>575</v>
      </c>
      <c r="P83" s="17">
        <f>+J83*3.04%</f>
        <v>1520</v>
      </c>
      <c r="Q83" s="17">
        <f>J83*7.09%</f>
        <v>3545.0000000000005</v>
      </c>
      <c r="R83" s="17"/>
      <c r="S83" s="17">
        <f>M83+N83+O83+P83+Q83</f>
        <v>10625</v>
      </c>
      <c r="T83" s="17"/>
      <c r="U83" s="17">
        <f>+M83+P83+R83+T83+K83+L83</f>
        <v>4809</v>
      </c>
      <c r="V83" s="17">
        <f>+Q83+O83+N83</f>
        <v>7670</v>
      </c>
      <c r="W83" s="18">
        <f>+J83-U83</f>
        <v>45191</v>
      </c>
      <c r="X83" s="35"/>
    </row>
    <row r="84" spans="2:37" x14ac:dyDescent="0.2">
      <c r="C84" s="19"/>
      <c r="D84" s="19"/>
      <c r="E84" s="19"/>
      <c r="F84" s="39" t="s">
        <v>32</v>
      </c>
      <c r="G84" s="39"/>
      <c r="H84" s="39"/>
      <c r="I84" s="39"/>
      <c r="J84" s="20">
        <f>SUM(J18:J83)</f>
        <v>5711466.6699999999</v>
      </c>
      <c r="K84" s="20">
        <f>SUM(K18:K83)</f>
        <v>686092.86</v>
      </c>
      <c r="L84" s="20">
        <f t="shared" ref="L84:V84" si="46">SUM(L18:L82)</f>
        <v>0</v>
      </c>
      <c r="M84" s="20">
        <f t="shared" si="46"/>
        <v>162484.093429</v>
      </c>
      <c r="N84" s="20">
        <f t="shared" si="46"/>
        <v>401964.13357000001</v>
      </c>
      <c r="O84" s="20">
        <f t="shared" si="46"/>
        <v>65106.866704999993</v>
      </c>
      <c r="P84" s="20">
        <f t="shared" si="46"/>
        <v>172108.58676799998</v>
      </c>
      <c r="Q84" s="20">
        <f t="shared" si="46"/>
        <v>401397.98690299998</v>
      </c>
      <c r="R84" s="20">
        <f t="shared" si="46"/>
        <v>3430.9199999999992</v>
      </c>
      <c r="S84" s="20">
        <f t="shared" si="46"/>
        <v>1203061.667375</v>
      </c>
      <c r="T84" s="20">
        <f t="shared" si="46"/>
        <v>0</v>
      </c>
      <c r="U84" s="20">
        <f t="shared" si="46"/>
        <v>1022262.4601969997</v>
      </c>
      <c r="V84" s="20">
        <f t="shared" si="46"/>
        <v>868468.98717800004</v>
      </c>
      <c r="W84" s="20">
        <f>SUM(W18:W83)</f>
        <v>4684395.2098029973</v>
      </c>
      <c r="X84" s="35"/>
      <c r="AC84" s="35"/>
      <c r="AG84" s="35"/>
      <c r="AK84" s="35"/>
    </row>
    <row r="85" spans="2:37" x14ac:dyDescent="0.2">
      <c r="X85" s="35"/>
    </row>
    <row r="86" spans="2:37" x14ac:dyDescent="0.2">
      <c r="X86" s="35"/>
    </row>
    <row r="87" spans="2:37" x14ac:dyDescent="0.2">
      <c r="X87" s="35"/>
    </row>
    <row r="88" spans="2:37" x14ac:dyDescent="0.2">
      <c r="X88" s="35"/>
    </row>
    <row r="89" spans="2:37" x14ac:dyDescent="0.2">
      <c r="X89" s="35"/>
      <c r="AC89" s="35"/>
      <c r="AG89" s="35"/>
      <c r="AK89" s="35"/>
    </row>
    <row r="90" spans="2:37" x14ac:dyDescent="0.2">
      <c r="X90" s="35"/>
    </row>
    <row r="91" spans="2:37" x14ac:dyDescent="0.2">
      <c r="X91" s="35"/>
      <c r="AE91" s="35"/>
      <c r="AG91" s="35"/>
      <c r="AK91" s="35"/>
    </row>
    <row r="92" spans="2:37" x14ac:dyDescent="0.2">
      <c r="X92" s="35"/>
    </row>
    <row r="93" spans="2:37" x14ac:dyDescent="0.2">
      <c r="X93" s="35"/>
    </row>
    <row r="94" spans="2:37" x14ac:dyDescent="0.2">
      <c r="X94" s="35"/>
    </row>
  </sheetData>
  <autoFilter ref="B14:W84" xr:uid="{5253F133-96F8-4FDA-BA84-E466C07E0506}">
    <filterColumn colId="6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9" showButton="0"/>
  </autoFilter>
  <sortState xmlns:xlrd2="http://schemas.microsoft.com/office/spreadsheetml/2017/richdata2" ref="B18:W82">
    <sortCondition ref="B18:B82"/>
  </sortState>
  <mergeCells count="23"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  <mergeCell ref="U15:U16"/>
    <mergeCell ref="V15:V16"/>
    <mergeCell ref="F84:I84"/>
    <mergeCell ref="K14:K16"/>
    <mergeCell ref="L14:L16"/>
    <mergeCell ref="M14:S14"/>
    <mergeCell ref="U14:V14"/>
  </mergeCells>
  <pageMargins left="0.11811023622047245" right="0.11811023622047245" top="0.74803149606299213" bottom="0.74803149606299213" header="0.31496062992125984" footer="0.31496062992125984"/>
  <pageSetup paperSize="5" scale="37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MAYO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Betania Cordero Tiburcio</cp:lastModifiedBy>
  <cp:lastPrinted>2024-06-26T13:53:44Z</cp:lastPrinted>
  <dcterms:created xsi:type="dcterms:W3CDTF">2022-02-17T13:31:29Z</dcterms:created>
  <dcterms:modified xsi:type="dcterms:W3CDTF">2025-06-17T17:31:02Z</dcterms:modified>
</cp:coreProperties>
</file>