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dayanira.rijo\Desktop\PORTAL ENVIAR OCTUBRE\"/>
    </mc:Choice>
  </mc:AlternateContent>
  <bookViews>
    <workbookView xWindow="-120" yWindow="-120" windowWidth="29040" windowHeight="15840"/>
  </bookViews>
  <sheets>
    <sheet name="Octubre 2022" sheetId="1" r:id="rId1"/>
  </sheets>
  <definedNames>
    <definedName name="_xlnm._FilterDatabase" localSheetId="0" hidden="1">'Octubre 2022'!$A$16:$AA$38</definedName>
    <definedName name="_xlnm.Print_Area" localSheetId="0">'Octubre 2022'!$A$1:$W$38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X38" i="1" l="1"/>
  <c r="B19" i="1" l="1"/>
  <c r="B20" i="1" s="1"/>
  <c r="B21" i="1" s="1"/>
  <c r="B23" i="1" s="1"/>
  <c r="B24" i="1" s="1"/>
  <c r="B25" i="1" s="1"/>
  <c r="B26" i="1" s="1"/>
  <c r="B27" i="1" s="1"/>
  <c r="B28" i="1" s="1"/>
  <c r="B29" i="1" s="1"/>
  <c r="B30" i="1" s="1"/>
  <c r="B32" i="1" s="1"/>
  <c r="B33" i="1" s="1"/>
  <c r="B34" i="1" s="1"/>
  <c r="B35" i="1" s="1"/>
  <c r="B36" i="1" s="1"/>
  <c r="B37" i="1" s="1"/>
  <c r="M19" i="1"/>
  <c r="U19" i="1" s="1"/>
  <c r="W19" i="1" s="1"/>
  <c r="N19" i="1"/>
  <c r="O19" i="1"/>
  <c r="P19" i="1"/>
  <c r="Q19" i="1"/>
  <c r="V19" i="1" s="1"/>
  <c r="Q37" i="1"/>
  <c r="P37" i="1"/>
  <c r="O37" i="1"/>
  <c r="N37" i="1"/>
  <c r="M37" i="1"/>
  <c r="Q36" i="1"/>
  <c r="P36" i="1"/>
  <c r="O36" i="1"/>
  <c r="N36" i="1"/>
  <c r="M36" i="1"/>
  <c r="Q35" i="1"/>
  <c r="P35" i="1"/>
  <c r="O35" i="1"/>
  <c r="N35" i="1"/>
  <c r="M35" i="1"/>
  <c r="Q34" i="1"/>
  <c r="P34" i="1"/>
  <c r="O34" i="1"/>
  <c r="N34" i="1"/>
  <c r="M34" i="1"/>
  <c r="Q33" i="1"/>
  <c r="P33" i="1"/>
  <c r="O33" i="1"/>
  <c r="N33" i="1"/>
  <c r="M33" i="1"/>
  <c r="Q32" i="1"/>
  <c r="P32" i="1"/>
  <c r="O32" i="1"/>
  <c r="N32" i="1"/>
  <c r="M32" i="1"/>
  <c r="Q31" i="1"/>
  <c r="P31" i="1"/>
  <c r="O31" i="1"/>
  <c r="N31" i="1"/>
  <c r="M31" i="1"/>
  <c r="Q30" i="1"/>
  <c r="P30" i="1"/>
  <c r="O30" i="1"/>
  <c r="N30" i="1"/>
  <c r="M30" i="1"/>
  <c r="Q29" i="1"/>
  <c r="P29" i="1"/>
  <c r="O29" i="1"/>
  <c r="N29" i="1"/>
  <c r="M29" i="1"/>
  <c r="Q28" i="1"/>
  <c r="P28" i="1"/>
  <c r="O28" i="1"/>
  <c r="N28" i="1"/>
  <c r="M28" i="1"/>
  <c r="Q27" i="1"/>
  <c r="P27" i="1"/>
  <c r="O27" i="1"/>
  <c r="N27" i="1"/>
  <c r="M27" i="1"/>
  <c r="Q26" i="1"/>
  <c r="P26" i="1"/>
  <c r="O26" i="1"/>
  <c r="N26" i="1"/>
  <c r="M26" i="1"/>
  <c r="Q25" i="1"/>
  <c r="P25" i="1"/>
  <c r="O25" i="1"/>
  <c r="N25" i="1"/>
  <c r="M25" i="1"/>
  <c r="Q24" i="1"/>
  <c r="P24" i="1"/>
  <c r="O24" i="1"/>
  <c r="N24" i="1"/>
  <c r="M24" i="1"/>
  <c r="Q23" i="1"/>
  <c r="P23" i="1"/>
  <c r="O23" i="1"/>
  <c r="N23" i="1"/>
  <c r="M23" i="1"/>
  <c r="Q22" i="1"/>
  <c r="P22" i="1"/>
  <c r="O22" i="1"/>
  <c r="N22" i="1"/>
  <c r="M22" i="1"/>
  <c r="M21" i="1"/>
  <c r="N21" i="1"/>
  <c r="O21" i="1"/>
  <c r="P21" i="1"/>
  <c r="Q21" i="1"/>
  <c r="O20" i="1"/>
  <c r="O18" i="1"/>
  <c r="Q18" i="1"/>
  <c r="P18" i="1"/>
  <c r="M18" i="1"/>
  <c r="N18" i="1"/>
  <c r="Q20" i="1"/>
  <c r="P20" i="1"/>
  <c r="N20" i="1"/>
  <c r="M20" i="1"/>
  <c r="S19" i="1" l="1"/>
  <c r="U28" i="1"/>
  <c r="W28" i="1" s="1"/>
  <c r="U34" i="1"/>
  <c r="W34" i="1" s="1"/>
  <c r="V29" i="1"/>
  <c r="V35" i="1"/>
  <c r="V21" i="1"/>
  <c r="V22" i="1"/>
  <c r="U26" i="1"/>
  <c r="W26" i="1" s="1"/>
  <c r="V26" i="1"/>
  <c r="U32" i="1"/>
  <c r="W32" i="1" s="1"/>
  <c r="V32" i="1"/>
  <c r="V36" i="1"/>
  <c r="V23" i="1"/>
  <c r="S30" i="1"/>
  <c r="V30" i="1"/>
  <c r="S37" i="1"/>
  <c r="V37" i="1"/>
  <c r="U21" i="1"/>
  <c r="W21" i="1" s="1"/>
  <c r="V28" i="1"/>
  <c r="V34" i="1"/>
  <c r="U29" i="1"/>
  <c r="W29" i="1" s="1"/>
  <c r="U30" i="1"/>
  <c r="W30" i="1" s="1"/>
  <c r="U35" i="1"/>
  <c r="W35" i="1" s="1"/>
  <c r="U37" i="1"/>
  <c r="W37" i="1" s="1"/>
  <c r="U22" i="1"/>
  <c r="W22" i="1" s="1"/>
  <c r="V24" i="1"/>
  <c r="S27" i="1"/>
  <c r="V27" i="1"/>
  <c r="S33" i="1"/>
  <c r="V33" i="1"/>
  <c r="U36" i="1"/>
  <c r="W36" i="1" s="1"/>
  <c r="S23" i="1"/>
  <c r="U23" i="1"/>
  <c r="W23" i="1" s="1"/>
  <c r="S28" i="1"/>
  <c r="S34" i="1"/>
  <c r="U24" i="1"/>
  <c r="W24" i="1" s="1"/>
  <c r="S21" i="1"/>
  <c r="S24" i="1"/>
  <c r="U25" i="1"/>
  <c r="W25" i="1" s="1"/>
  <c r="V25" i="1"/>
  <c r="U27" i="1"/>
  <c r="W27" i="1" s="1"/>
  <c r="U31" i="1"/>
  <c r="W31" i="1" s="1"/>
  <c r="V31" i="1"/>
  <c r="U33" i="1"/>
  <c r="W33" i="1" s="1"/>
  <c r="S25" i="1"/>
  <c r="S29" i="1"/>
  <c r="S31" i="1"/>
  <c r="S35" i="1"/>
  <c r="S22" i="1"/>
  <c r="S26" i="1"/>
  <c r="S32" i="1"/>
  <c r="S36" i="1"/>
  <c r="S18" i="1"/>
  <c r="V18" i="1"/>
  <c r="U18" i="1"/>
  <c r="W18" i="1" s="1"/>
  <c r="V20" i="1"/>
  <c r="U20" i="1"/>
  <c r="W20" i="1" s="1"/>
  <c r="S20" i="1"/>
  <c r="T38" i="1"/>
  <c r="R38" i="1"/>
  <c r="L38" i="1"/>
  <c r="K38" i="1"/>
  <c r="J38" i="1"/>
  <c r="M38" i="1" l="1"/>
  <c r="N38" i="1"/>
  <c r="P38" i="1"/>
  <c r="Q38" i="1"/>
  <c r="O38" i="1"/>
  <c r="V38" i="1" l="1"/>
  <c r="U38" i="1"/>
  <c r="W38" i="1"/>
  <c r="S38" i="1"/>
</calcChain>
</file>

<file path=xl/sharedStrings.xml><?xml version="1.0" encoding="utf-8"?>
<sst xmlns="http://schemas.openxmlformats.org/spreadsheetml/2006/main" count="132" uniqueCount="63">
  <si>
    <t>Dirección de Recursos Humanos</t>
  </si>
  <si>
    <t>No.</t>
  </si>
  <si>
    <t>Nombre</t>
  </si>
  <si>
    <t>Cargo</t>
  </si>
  <si>
    <t>Estatus</t>
  </si>
  <si>
    <t>Género</t>
  </si>
  <si>
    <t>Vigencia Carta Compromiso</t>
  </si>
  <si>
    <t>Sueldo bruto en RD$</t>
  </si>
  <si>
    <t>ISR
Ley 11-92</t>
  </si>
  <si>
    <t>Seguro de Vida</t>
  </si>
  <si>
    <t>Seguridad Social (Ley No. 87-01)</t>
  </si>
  <si>
    <t>Total Retenciones y Aportes</t>
  </si>
  <si>
    <t>Sueldo Neto en RD$</t>
  </si>
  <si>
    <t>Fondo de Pensión (9.97%)</t>
  </si>
  <si>
    <t>Seguro de Salud (10.53%)</t>
  </si>
  <si>
    <t>Registro Dependientes Adicionales</t>
  </si>
  <si>
    <t>Subtotal TSS</t>
  </si>
  <si>
    <t>Otras Deducciones</t>
  </si>
  <si>
    <t>Deducción Empleados</t>
  </si>
  <si>
    <t>Aporte Patronal</t>
  </si>
  <si>
    <t>Area</t>
  </si>
  <si>
    <t xml:space="preserve">Desde </t>
  </si>
  <si>
    <t>Hasta</t>
  </si>
  <si>
    <t>Empleado (2.87%)</t>
  </si>
  <si>
    <t>Patronal (7.10%)</t>
  </si>
  <si>
    <t>Riesgos Laborales
(1.15%)</t>
  </si>
  <si>
    <t>Empleado (3.04%)</t>
  </si>
  <si>
    <t>Patronal (7.09%)</t>
  </si>
  <si>
    <t>Rectoría</t>
  </si>
  <si>
    <t>CARÁCTER EVENTUAL</t>
  </si>
  <si>
    <t>MASC</t>
  </si>
  <si>
    <t>FEM</t>
  </si>
  <si>
    <t>Departamento de Publicaciones</t>
  </si>
  <si>
    <t>CORRECTOR</t>
  </si>
  <si>
    <t>Totales en RD$</t>
  </si>
  <si>
    <t>ADRIAN RAFAEL MORALES GONZALEZ</t>
  </si>
  <si>
    <t>Departamento de Registro, Control y Nómina</t>
  </si>
  <si>
    <t>Departamento de Tecnología de la Información y Comunicación</t>
  </si>
  <si>
    <t>JUAN DIEGO MOLINEAUX ROJAS</t>
  </si>
  <si>
    <t>TECNICO DE REDES DE SERVICIOS</t>
  </si>
  <si>
    <t xml:space="preserve">Departamento de Mercadeo </t>
  </si>
  <si>
    <t>FRANCIS YELENNIS JAQUEZ BATISTA</t>
  </si>
  <si>
    <t>MELISSA CONTRERAS PAREDES</t>
  </si>
  <si>
    <t>CRISEIDY LAUREANO MERCEDES</t>
  </si>
  <si>
    <t>ANA MARIA PERALTA</t>
  </si>
  <si>
    <t>MILCA RAQUEL ADAMES EVANGELISTA</t>
  </si>
  <si>
    <t>JESSICA CEPEDES MORILLO</t>
  </si>
  <si>
    <t>JORGE JOSE MANCEBO CRUZ</t>
  </si>
  <si>
    <t>JOSUE QUEZADA PERALTA</t>
  </si>
  <si>
    <t>LAYHA MARIA VILORIA VENTURA</t>
  </si>
  <si>
    <t>SUANY YADILSA MAURICIO JAINA</t>
  </si>
  <si>
    <t>CRISTIAN COLBERT BAEZ VASQUEZ</t>
  </si>
  <si>
    <t>SELENA HERNANDEZ FELIZ</t>
  </si>
  <si>
    <t>KATHERINE VALERIO PEREZ</t>
  </si>
  <si>
    <t>DENESIS CAZANDRA ROSARIO DEL ROSARI</t>
  </si>
  <si>
    <t>NAOMY GISSEL VALENZUELA AMPARO</t>
  </si>
  <si>
    <t>JURNELL PUNTIEL GOMEZ</t>
  </si>
  <si>
    <t>PROMOTOR</t>
  </si>
  <si>
    <t>MARIA ALEJANDRA CORONADO VALDEZ</t>
  </si>
  <si>
    <t>KATIUSKA CALDERON ABAD</t>
  </si>
  <si>
    <t>AUXILIAR ADMINISTRATIVO</t>
  </si>
  <si>
    <t>División de Activos Fijos</t>
  </si>
  <si>
    <t>Nómina Personal Carácter Eventual - Octubre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</si>
</sst>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(* #,##0.00_);_(* \(#,##0.00\);_(* &quot;-&quot;??_);_(@_)"/>
    <numFmt numFmtId="164" formatCode="_-* #,##0.00\ _€_-;\-* #,##0.00\ _€_-;_-* &quot;-&quot;??\ _€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Arial Black"/>
      <family val="2"/>
    </font>
    <font>
      <b/>
      <sz val="14"/>
      <color theme="1"/>
      <name val="Bahnschrift SemiBold"/>
      <family val="2"/>
    </font>
    <font>
      <b/>
      <sz val="12"/>
      <color theme="1"/>
      <name val="Calibri"/>
      <family val="2"/>
      <scheme val="minor"/>
    </font>
    <font>
      <b/>
      <sz val="9"/>
      <color theme="0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b/>
      <sz val="9"/>
      <color rgb="FF002060"/>
      <name val="Calibri"/>
      <family val="2"/>
      <scheme val="minor"/>
    </font>
    <font>
      <b/>
      <sz val="12"/>
      <color theme="1"/>
      <name val="Bahnschrift SemiBold"/>
      <family val="2"/>
    </font>
  </fonts>
  <fills count="7">
    <fill>
      <patternFill patternType="none"/>
    </fill>
    <fill>
      <patternFill patternType="gray125"/>
    </fill>
    <fill>
      <patternFill patternType="solid">
        <fgColor theme="8" tint="-0.49998474074526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-0.49998474074526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8" tint="-0.499984740745262"/>
      </bottom>
      <diagonal/>
    </border>
    <border>
      <left style="thin">
        <color rgb="FF002060"/>
      </left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rgb="FF002060"/>
      </left>
      <right style="thin">
        <color theme="8" tint="-0.499984740745262"/>
      </right>
      <top style="thin">
        <color indexed="64"/>
      </top>
      <bottom style="thin">
        <color rgb="FF002060"/>
      </bottom>
      <diagonal/>
    </border>
    <border>
      <left style="thin">
        <color theme="8" tint="-0.499984740745262"/>
      </left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theme="4" tint="-0.499984740745262"/>
      </left>
      <right style="thin">
        <color theme="4" tint="-0.499984740745262"/>
      </right>
      <top style="thin">
        <color theme="4" tint="-0.499984740745262"/>
      </top>
      <bottom style="thin">
        <color theme="4" tint="-0.499984740745262"/>
      </bottom>
      <diagonal/>
    </border>
    <border>
      <left style="thin">
        <color theme="4" tint="-0.499984740745262"/>
      </left>
      <right style="thin">
        <color rgb="FF002060"/>
      </right>
      <top style="thin">
        <color theme="4" tint="-0.499984740745262"/>
      </top>
      <bottom style="thin">
        <color theme="4" tint="-0.499984740745262"/>
      </bottom>
      <diagonal/>
    </border>
    <border>
      <left/>
      <right/>
      <top style="thin">
        <color theme="4" tint="-0.499984740745262"/>
      </top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51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164" fontId="2" fillId="0" borderId="0" xfId="1" applyFont="1" applyAlignment="1">
      <alignment horizontal="center"/>
    </xf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horizontal="left"/>
    </xf>
    <xf numFmtId="0" fontId="6" fillId="2" borderId="2" xfId="0" applyFont="1" applyFill="1" applyBorder="1" applyAlignment="1">
      <alignment horizontal="left"/>
    </xf>
    <xf numFmtId="164" fontId="6" fillId="2" borderId="1" xfId="1" applyFont="1" applyFill="1" applyBorder="1" applyAlignment="1">
      <alignment horizontal="center"/>
    </xf>
    <xf numFmtId="0" fontId="7" fillId="0" borderId="0" xfId="0" applyFont="1"/>
    <xf numFmtId="0" fontId="6" fillId="2" borderId="3" xfId="0" applyFont="1" applyFill="1" applyBorder="1" applyAlignment="1">
      <alignment horizontal="left"/>
    </xf>
    <xf numFmtId="164" fontId="9" fillId="3" borderId="1" xfId="1" applyFont="1" applyFill="1" applyBorder="1" applyAlignment="1">
      <alignment horizontal="center"/>
    </xf>
    <xf numFmtId="0" fontId="6" fillId="2" borderId="4" xfId="0" applyFont="1" applyFill="1" applyBorder="1" applyAlignment="1">
      <alignment horizontal="left"/>
    </xf>
    <xf numFmtId="0" fontId="6" fillId="2" borderId="1" xfId="0" applyFont="1" applyFill="1" applyBorder="1" applyAlignment="1">
      <alignment horizontal="center"/>
    </xf>
    <xf numFmtId="164" fontId="6" fillId="2" borderId="1" xfId="1" applyFont="1" applyFill="1" applyBorder="1" applyAlignment="1">
      <alignment horizontal="center" wrapText="1"/>
    </xf>
    <xf numFmtId="164" fontId="10" fillId="3" borderId="1" xfId="1" applyFont="1" applyFill="1" applyBorder="1" applyAlignment="1">
      <alignment horizontal="center" wrapText="1"/>
    </xf>
    <xf numFmtId="0" fontId="8" fillId="0" borderId="0" xfId="0" applyFont="1"/>
    <xf numFmtId="0" fontId="6" fillId="4" borderId="5" xfId="0" applyFont="1" applyFill="1" applyBorder="1" applyAlignment="1">
      <alignment horizontal="center"/>
    </xf>
    <xf numFmtId="0" fontId="10" fillId="4" borderId="0" xfId="0" applyFont="1" applyFill="1" applyAlignment="1">
      <alignment horizontal="left"/>
    </xf>
    <xf numFmtId="0" fontId="6" fillId="4" borderId="0" xfId="0" applyFont="1" applyFill="1" applyAlignment="1">
      <alignment horizontal="left"/>
    </xf>
    <xf numFmtId="0" fontId="6" fillId="4" borderId="0" xfId="0" applyFont="1" applyFill="1" applyAlignment="1">
      <alignment horizontal="center"/>
    </xf>
    <xf numFmtId="164" fontId="6" fillId="4" borderId="0" xfId="1" applyFont="1" applyFill="1" applyBorder="1" applyAlignment="1">
      <alignment horizontal="center" wrapText="1"/>
    </xf>
    <xf numFmtId="164" fontId="10" fillId="4" borderId="0" xfId="1" applyFont="1" applyFill="1" applyBorder="1" applyAlignment="1">
      <alignment horizontal="center" wrapText="1"/>
    </xf>
    <xf numFmtId="0" fontId="7" fillId="0" borderId="6" xfId="0" applyFont="1" applyBorder="1" applyAlignment="1">
      <alignment horizontal="center"/>
    </xf>
    <xf numFmtId="0" fontId="8" fillId="5" borderId="7" xfId="0" applyFont="1" applyFill="1" applyBorder="1" applyAlignment="1">
      <alignment horizontal="left"/>
    </xf>
    <xf numFmtId="0" fontId="7" fillId="0" borderId="8" xfId="0" applyFont="1" applyBorder="1" applyAlignment="1">
      <alignment horizontal="left"/>
    </xf>
    <xf numFmtId="0" fontId="7" fillId="0" borderId="8" xfId="0" applyFont="1" applyBorder="1" applyAlignment="1">
      <alignment horizontal="center"/>
    </xf>
    <xf numFmtId="14" fontId="7" fillId="0" borderId="8" xfId="0" applyNumberFormat="1" applyFont="1" applyBorder="1" applyAlignment="1">
      <alignment horizontal="center"/>
    </xf>
    <xf numFmtId="164" fontId="7" fillId="0" borderId="8" xfId="1" applyFont="1" applyBorder="1" applyAlignment="1">
      <alignment horizontal="center"/>
    </xf>
    <xf numFmtId="164" fontId="7" fillId="0" borderId="9" xfId="1" applyFont="1" applyBorder="1" applyAlignment="1">
      <alignment horizontal="center"/>
    </xf>
    <xf numFmtId="164" fontId="7" fillId="0" borderId="10" xfId="1" applyFont="1" applyBorder="1" applyAlignment="1">
      <alignment horizontal="center"/>
    </xf>
    <xf numFmtId="0" fontId="7" fillId="0" borderId="11" xfId="0" applyFont="1" applyBorder="1" applyAlignment="1">
      <alignment horizontal="center"/>
    </xf>
    <xf numFmtId="0" fontId="7" fillId="0" borderId="11" xfId="0" applyFont="1" applyBorder="1" applyAlignment="1">
      <alignment horizontal="left"/>
    </xf>
    <xf numFmtId="164" fontId="6" fillId="6" borderId="0" xfId="1" applyFont="1" applyFill="1" applyAlignment="1">
      <alignment horizontal="center"/>
    </xf>
    <xf numFmtId="0" fontId="7" fillId="0" borderId="0" xfId="0" applyFont="1" applyAlignment="1">
      <alignment horizontal="left"/>
    </xf>
    <xf numFmtId="4" fontId="0" fillId="0" borderId="0" xfId="0" applyNumberFormat="1"/>
    <xf numFmtId="0" fontId="4" fillId="0" borderId="0" xfId="0" applyFont="1" applyAlignment="1">
      <alignment horizontal="center"/>
    </xf>
    <xf numFmtId="0" fontId="12" fillId="0" borderId="0" xfId="0" applyFont="1"/>
    <xf numFmtId="164" fontId="7" fillId="0" borderId="0" xfId="1" applyFont="1"/>
    <xf numFmtId="43" fontId="7" fillId="0" borderId="0" xfId="0" applyNumberFormat="1" applyFont="1"/>
    <xf numFmtId="164" fontId="10" fillId="3" borderId="1" xfId="1" applyFont="1" applyFill="1" applyBorder="1" applyAlignment="1">
      <alignment horizontal="center" wrapText="1"/>
    </xf>
    <xf numFmtId="0" fontId="11" fillId="0" borderId="11" xfId="0" applyFont="1" applyBorder="1" applyAlignment="1">
      <alignment horizontal="right"/>
    </xf>
    <xf numFmtId="164" fontId="6" fillId="2" borderId="1" xfId="1" applyFont="1" applyFill="1" applyBorder="1" applyAlignment="1">
      <alignment horizontal="center" wrapText="1"/>
    </xf>
    <xf numFmtId="0" fontId="6" fillId="2" borderId="1" xfId="0" applyFont="1" applyFill="1" applyBorder="1" applyAlignment="1">
      <alignment horizontal="center"/>
    </xf>
    <xf numFmtId="164" fontId="6" fillId="2" borderId="1" xfId="1" applyFont="1" applyFill="1" applyBorder="1" applyAlignment="1">
      <alignment horizontal="center"/>
    </xf>
    <xf numFmtId="0" fontId="12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6" fillId="2" borderId="1" xfId="0" applyFont="1" applyFill="1" applyBorder="1" applyAlignment="1">
      <alignment horizontal="left"/>
    </xf>
    <xf numFmtId="0" fontId="6" fillId="2" borderId="1" xfId="0" applyFont="1" applyFill="1" applyBorder="1" applyAlignment="1">
      <alignment horizontal="center" vertical="center"/>
    </xf>
    <xf numFmtId="164" fontId="8" fillId="3" borderId="1" xfId="1" applyFont="1" applyFill="1" applyBorder="1" applyAlignment="1">
      <alignment horizontal="center"/>
    </xf>
  </cellXfs>
  <cellStyles count="2">
    <cellStyle name="Millares" xfId="1" builtinId="3"/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165100</xdr:colOff>
      <xdr:row>1</xdr:row>
      <xdr:rowOff>57150</xdr:rowOff>
    </xdr:from>
    <xdr:to>
      <xdr:col>9</xdr:col>
      <xdr:colOff>403225</xdr:colOff>
      <xdr:row>9</xdr:row>
      <xdr:rowOff>49470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32D6F1A4-983A-4082-9D37-3927E6ED1D8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004425" y="219075"/>
          <a:ext cx="962025" cy="131629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A44"/>
  <sheetViews>
    <sheetView showGridLines="0" tabSelected="1" view="pageBreakPreview" zoomScale="90" zoomScaleNormal="100" zoomScaleSheetLayoutView="90" workbookViewId="0">
      <selection activeCell="D47" sqref="D47"/>
    </sheetView>
  </sheetViews>
  <sheetFormatPr baseColWidth="10" defaultColWidth="10.85546875" defaultRowHeight="12" x14ac:dyDescent="0.2"/>
  <cols>
    <col min="1" max="1" width="0.85546875" style="9" customWidth="1"/>
    <col min="2" max="2" width="4.140625" style="9" customWidth="1"/>
    <col min="3" max="3" width="46.42578125" style="34" bestFit="1" customWidth="1"/>
    <col min="4" max="4" width="33" style="9" bestFit="1" customWidth="1"/>
    <col min="5" max="5" width="29.85546875" style="9" customWidth="1"/>
    <col min="6" max="6" width="16.5703125" style="9" customWidth="1"/>
    <col min="7" max="7" width="5.85546875" style="9" customWidth="1"/>
    <col min="8" max="9" width="10.85546875" style="9" customWidth="1"/>
    <col min="10" max="10" width="15.85546875" style="9" customWidth="1"/>
    <col min="11" max="11" width="11" style="9" customWidth="1"/>
    <col min="12" max="12" width="6.42578125" style="9" customWidth="1"/>
    <col min="13" max="13" width="12.42578125" style="9" customWidth="1"/>
    <col min="14" max="14" width="11" style="9" customWidth="1"/>
    <col min="15" max="15" width="10.42578125" style="9" customWidth="1"/>
    <col min="16" max="16" width="11.85546875" style="9" customWidth="1"/>
    <col min="17" max="17" width="12.7109375" style="9" customWidth="1"/>
    <col min="18" max="18" width="10.42578125" style="9" customWidth="1"/>
    <col min="19" max="19" width="12.42578125" style="9" customWidth="1"/>
    <col min="20" max="20" width="10.140625" style="9" customWidth="1"/>
    <col min="21" max="21" width="12" style="9" customWidth="1"/>
    <col min="22" max="22" width="12.42578125" style="9" bestFit="1" customWidth="1"/>
    <col min="23" max="23" width="15.85546875" style="9" customWidth="1"/>
    <col min="24" max="16384" width="10.85546875" style="9"/>
  </cols>
  <sheetData>
    <row r="1" spans="2:27" s="4" customFormat="1" ht="12.75" x14ac:dyDescent="0.2">
      <c r="B1" s="1"/>
      <c r="C1" s="2"/>
      <c r="D1" s="2"/>
      <c r="E1" s="2"/>
      <c r="F1" s="1"/>
      <c r="G1" s="1"/>
      <c r="H1" s="1"/>
      <c r="I1" s="1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</row>
    <row r="2" spans="2:27" s="4" customFormat="1" ht="12.75" x14ac:dyDescent="0.2">
      <c r="B2" s="1"/>
      <c r="C2" s="2"/>
      <c r="D2" s="2"/>
      <c r="E2" s="2"/>
      <c r="F2" s="1"/>
      <c r="G2" s="1"/>
      <c r="H2" s="1"/>
      <c r="I2" s="1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</row>
    <row r="3" spans="2:27" s="4" customFormat="1" ht="12.75" x14ac:dyDescent="0.2">
      <c r="B3" s="1"/>
      <c r="C3" s="2"/>
      <c r="D3" s="2"/>
      <c r="E3" s="2"/>
      <c r="F3" s="1"/>
      <c r="G3" s="1"/>
      <c r="H3" s="1"/>
      <c r="I3" s="1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</row>
    <row r="4" spans="2:27" s="4" customFormat="1" ht="12.75" x14ac:dyDescent="0.2">
      <c r="B4" s="1"/>
      <c r="C4" s="2"/>
      <c r="D4" s="2"/>
      <c r="E4" s="2"/>
      <c r="F4" s="1"/>
      <c r="G4" s="1"/>
      <c r="H4" s="1"/>
      <c r="I4" s="1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</row>
    <row r="5" spans="2:27" s="4" customFormat="1" ht="12.75" x14ac:dyDescent="0.2">
      <c r="B5" s="1"/>
      <c r="C5" s="2"/>
      <c r="D5" s="2"/>
      <c r="E5" s="2"/>
      <c r="F5" s="1"/>
      <c r="G5" s="1"/>
      <c r="H5" s="1"/>
      <c r="I5" s="1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</row>
    <row r="6" spans="2:27" s="4" customFormat="1" ht="12.75" x14ac:dyDescent="0.2">
      <c r="B6" s="1"/>
      <c r="C6" s="2"/>
      <c r="D6" s="2"/>
      <c r="E6" s="2"/>
      <c r="F6" s="1"/>
      <c r="G6" s="1"/>
      <c r="H6" s="1"/>
      <c r="I6" s="1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</row>
    <row r="7" spans="2:27" s="4" customFormat="1" ht="12.75" x14ac:dyDescent="0.2">
      <c r="B7" s="1"/>
      <c r="C7" s="2"/>
      <c r="D7" s="2"/>
      <c r="E7" s="2"/>
      <c r="F7" s="1"/>
      <c r="G7" s="1"/>
      <c r="H7" s="1"/>
      <c r="I7" s="1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</row>
    <row r="8" spans="2:27" s="4" customFormat="1" ht="12.75" x14ac:dyDescent="0.2">
      <c r="B8" s="1"/>
      <c r="C8" s="2"/>
      <c r="D8" s="2"/>
      <c r="E8" s="2"/>
      <c r="F8" s="1"/>
      <c r="G8" s="1"/>
      <c r="H8" s="1"/>
      <c r="I8" s="1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</row>
    <row r="9" spans="2:27" s="4" customFormat="1" ht="15" x14ac:dyDescent="0.3">
      <c r="B9" s="5"/>
      <c r="C9" s="6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</row>
    <row r="10" spans="2:27" s="4" customFormat="1" ht="18" x14ac:dyDescent="0.25">
      <c r="B10" s="46" t="s">
        <v>0</v>
      </c>
      <c r="C10" s="46"/>
      <c r="D10" s="46"/>
      <c r="E10" s="46"/>
      <c r="F10" s="46"/>
      <c r="G10" s="46"/>
      <c r="H10" s="46"/>
      <c r="I10" s="46"/>
      <c r="J10" s="46"/>
      <c r="K10" s="46"/>
      <c r="L10" s="46"/>
      <c r="M10" s="46"/>
      <c r="N10" s="46"/>
      <c r="O10" s="46"/>
      <c r="P10" s="46"/>
      <c r="Q10" s="46"/>
      <c r="R10" s="46"/>
      <c r="S10" s="46"/>
      <c r="T10" s="46"/>
      <c r="U10" s="46"/>
      <c r="V10" s="46"/>
      <c r="W10" s="46"/>
    </row>
    <row r="11" spans="2:27" s="4" customFormat="1" ht="18" customHeight="1" x14ac:dyDescent="0.2">
      <c r="B11" s="45" t="s">
        <v>36</v>
      </c>
      <c r="C11" s="45"/>
      <c r="D11" s="45"/>
      <c r="E11" s="45"/>
      <c r="F11" s="45"/>
      <c r="G11" s="45"/>
      <c r="H11" s="45"/>
      <c r="I11" s="45"/>
      <c r="J11" s="45"/>
      <c r="K11" s="45"/>
      <c r="L11" s="45"/>
      <c r="M11" s="45"/>
      <c r="N11" s="45"/>
      <c r="O11" s="45"/>
      <c r="P11" s="45"/>
      <c r="Q11" s="45"/>
      <c r="R11" s="45"/>
      <c r="S11" s="45"/>
      <c r="T11" s="45"/>
      <c r="U11" s="45"/>
      <c r="V11" s="45"/>
      <c r="W11" s="45"/>
      <c r="X11" s="37"/>
      <c r="Y11" s="37"/>
      <c r="Z11" s="37"/>
      <c r="AA11" s="37"/>
    </row>
    <row r="12" spans="2:27" s="4" customFormat="1" ht="18" x14ac:dyDescent="0.25">
      <c r="B12" s="36"/>
      <c r="C12" s="36"/>
      <c r="D12" s="36"/>
      <c r="E12" s="36"/>
      <c r="F12" s="36"/>
      <c r="G12" s="36"/>
      <c r="H12" s="36"/>
      <c r="I12" s="36"/>
      <c r="J12" s="36"/>
      <c r="K12" s="36"/>
      <c r="L12" s="36"/>
      <c r="M12" s="36"/>
      <c r="N12" s="36"/>
      <c r="O12" s="36"/>
      <c r="P12" s="36"/>
      <c r="Q12" s="36"/>
      <c r="R12" s="36"/>
      <c r="S12" s="36"/>
      <c r="T12" s="36"/>
      <c r="U12" s="36"/>
      <c r="V12" s="36"/>
      <c r="W12" s="36"/>
    </row>
    <row r="13" spans="2:27" s="4" customFormat="1" ht="15.75" x14ac:dyDescent="0.25">
      <c r="B13" s="47" t="s">
        <v>62</v>
      </c>
      <c r="C13" s="47"/>
      <c r="D13" s="47"/>
      <c r="E13" s="47"/>
      <c r="F13" s="47"/>
      <c r="G13" s="47"/>
      <c r="H13" s="47"/>
      <c r="I13" s="47"/>
      <c r="J13" s="47"/>
      <c r="K13" s="47"/>
      <c r="L13" s="47"/>
      <c r="M13" s="47"/>
      <c r="N13" s="47"/>
      <c r="O13" s="47"/>
      <c r="P13" s="47"/>
      <c r="Q13" s="47"/>
      <c r="R13" s="47"/>
      <c r="S13" s="47"/>
      <c r="T13" s="47"/>
      <c r="U13" s="47"/>
      <c r="V13" s="47"/>
      <c r="W13" s="47"/>
    </row>
    <row r="14" spans="2:27" x14ac:dyDescent="0.2">
      <c r="B14" s="43" t="s">
        <v>1</v>
      </c>
      <c r="C14" s="7"/>
      <c r="D14" s="48" t="s">
        <v>2</v>
      </c>
      <c r="E14" s="48" t="s">
        <v>3</v>
      </c>
      <c r="F14" s="43" t="s">
        <v>4</v>
      </c>
      <c r="G14" s="43" t="s">
        <v>5</v>
      </c>
      <c r="H14" s="49" t="s">
        <v>6</v>
      </c>
      <c r="I14" s="49"/>
      <c r="J14" s="42" t="s">
        <v>7</v>
      </c>
      <c r="K14" s="42" t="s">
        <v>8</v>
      </c>
      <c r="L14" s="42" t="s">
        <v>9</v>
      </c>
      <c r="M14" s="43" t="s">
        <v>10</v>
      </c>
      <c r="N14" s="43"/>
      <c r="O14" s="43"/>
      <c r="P14" s="43"/>
      <c r="Q14" s="43"/>
      <c r="R14" s="43"/>
      <c r="S14" s="43"/>
      <c r="T14" s="8"/>
      <c r="U14" s="44" t="s">
        <v>11</v>
      </c>
      <c r="V14" s="44"/>
      <c r="W14" s="42" t="s">
        <v>12</v>
      </c>
    </row>
    <row r="15" spans="2:27" x14ac:dyDescent="0.2">
      <c r="B15" s="43"/>
      <c r="C15" s="10"/>
      <c r="D15" s="48"/>
      <c r="E15" s="48"/>
      <c r="F15" s="43"/>
      <c r="G15" s="43"/>
      <c r="H15" s="49"/>
      <c r="I15" s="49"/>
      <c r="J15" s="42"/>
      <c r="K15" s="42"/>
      <c r="L15" s="42"/>
      <c r="M15" s="50" t="s">
        <v>13</v>
      </c>
      <c r="N15" s="50"/>
      <c r="O15" s="11"/>
      <c r="P15" s="50" t="s">
        <v>14</v>
      </c>
      <c r="Q15" s="50"/>
      <c r="R15" s="40" t="s">
        <v>15</v>
      </c>
      <c r="S15" s="40" t="s">
        <v>16</v>
      </c>
      <c r="T15" s="40" t="s">
        <v>17</v>
      </c>
      <c r="U15" s="40" t="s">
        <v>18</v>
      </c>
      <c r="V15" s="40" t="s">
        <v>19</v>
      </c>
      <c r="W15" s="42"/>
    </row>
    <row r="16" spans="2:27" s="16" customFormat="1" ht="36" x14ac:dyDescent="0.2">
      <c r="B16" s="43"/>
      <c r="C16" s="12" t="s">
        <v>20</v>
      </c>
      <c r="D16" s="48"/>
      <c r="E16" s="48"/>
      <c r="F16" s="43"/>
      <c r="G16" s="43"/>
      <c r="H16" s="13" t="s">
        <v>21</v>
      </c>
      <c r="I16" s="13" t="s">
        <v>22</v>
      </c>
      <c r="J16" s="42"/>
      <c r="K16" s="42"/>
      <c r="L16" s="42"/>
      <c r="M16" s="14" t="s">
        <v>23</v>
      </c>
      <c r="N16" s="14" t="s">
        <v>24</v>
      </c>
      <c r="O16" s="15" t="s">
        <v>25</v>
      </c>
      <c r="P16" s="14" t="s">
        <v>26</v>
      </c>
      <c r="Q16" s="14" t="s">
        <v>27</v>
      </c>
      <c r="R16" s="40"/>
      <c r="S16" s="40"/>
      <c r="T16" s="40"/>
      <c r="U16" s="40"/>
      <c r="V16" s="40"/>
      <c r="W16" s="42"/>
    </row>
    <row r="17" spans="2:23" s="16" customFormat="1" x14ac:dyDescent="0.2">
      <c r="B17" s="17"/>
      <c r="C17" s="18" t="s">
        <v>28</v>
      </c>
      <c r="D17" s="19"/>
      <c r="E17" s="19"/>
      <c r="F17" s="20"/>
      <c r="G17" s="20"/>
      <c r="H17" s="20"/>
      <c r="I17" s="20"/>
      <c r="J17" s="21"/>
      <c r="K17" s="21"/>
      <c r="L17" s="21"/>
      <c r="M17" s="21"/>
      <c r="N17" s="21"/>
      <c r="O17" s="22"/>
      <c r="P17" s="21"/>
      <c r="Q17" s="21"/>
      <c r="R17" s="22"/>
      <c r="S17" s="22"/>
      <c r="T17" s="22"/>
      <c r="U17" s="22"/>
      <c r="V17" s="22"/>
      <c r="W17" s="21"/>
    </row>
    <row r="18" spans="2:23" x14ac:dyDescent="0.2">
      <c r="B18" s="23">
        <v>1</v>
      </c>
      <c r="C18" s="24" t="s">
        <v>37</v>
      </c>
      <c r="D18" s="25" t="s">
        <v>38</v>
      </c>
      <c r="E18" s="25" t="s">
        <v>39</v>
      </c>
      <c r="F18" s="26" t="s">
        <v>29</v>
      </c>
      <c r="G18" s="26" t="s">
        <v>30</v>
      </c>
      <c r="H18" s="27">
        <v>44835</v>
      </c>
      <c r="I18" s="27">
        <v>45015</v>
      </c>
      <c r="J18" s="28">
        <v>75000</v>
      </c>
      <c r="K18" s="28">
        <v>6309.38</v>
      </c>
      <c r="L18" s="29">
        <v>0</v>
      </c>
      <c r="M18" s="29">
        <f t="shared" ref="M18:M19" si="0">+J18*2.87%</f>
        <v>2152.5</v>
      </c>
      <c r="N18" s="29">
        <f t="shared" ref="N18:N19" si="1">J18*7.1%</f>
        <v>5324.9999999999991</v>
      </c>
      <c r="O18" s="29">
        <f t="shared" ref="O18:O21" si="2">J18*1.15%</f>
        <v>862.5</v>
      </c>
      <c r="P18" s="29">
        <f t="shared" ref="P18:P19" si="3">+J18*3.04%</f>
        <v>2280</v>
      </c>
      <c r="Q18" s="29">
        <f t="shared" ref="Q18:Q19" si="4">J18*7.09%</f>
        <v>5317.5</v>
      </c>
      <c r="R18" s="29">
        <v>0</v>
      </c>
      <c r="S18" s="29">
        <f t="shared" ref="S18:S19" si="5">M18+N18+O18+P18+Q18</f>
        <v>15937.5</v>
      </c>
      <c r="T18" s="29">
        <v>0</v>
      </c>
      <c r="U18" s="29">
        <f t="shared" ref="U18" si="6">+M18+P18+R18+T18+K18+L18</f>
        <v>10741.880000000001</v>
      </c>
      <c r="V18" s="29">
        <f t="shared" ref="V18" si="7">+Q18+O18+N18</f>
        <v>11505</v>
      </c>
      <c r="W18" s="30">
        <f t="shared" ref="W18" si="8">+J18-U18</f>
        <v>64258.119999999995</v>
      </c>
    </row>
    <row r="19" spans="2:23" x14ac:dyDescent="0.2">
      <c r="B19" s="23">
        <f t="shared" ref="B19:B37" si="9">B18+1</f>
        <v>2</v>
      </c>
      <c r="C19" s="24" t="s">
        <v>61</v>
      </c>
      <c r="D19" s="25" t="s">
        <v>59</v>
      </c>
      <c r="E19" s="25" t="s">
        <v>60</v>
      </c>
      <c r="F19" s="26" t="s">
        <v>29</v>
      </c>
      <c r="G19" s="26" t="s">
        <v>31</v>
      </c>
      <c r="H19" s="27">
        <v>44805</v>
      </c>
      <c r="I19" s="27">
        <v>44926</v>
      </c>
      <c r="J19" s="28">
        <v>30000</v>
      </c>
      <c r="K19" s="28">
        <v>0</v>
      </c>
      <c r="L19" s="29"/>
      <c r="M19" s="29">
        <f t="shared" si="0"/>
        <v>861</v>
      </c>
      <c r="N19" s="29">
        <f t="shared" si="1"/>
        <v>2130</v>
      </c>
      <c r="O19" s="29">
        <f t="shared" si="2"/>
        <v>345</v>
      </c>
      <c r="P19" s="29">
        <f t="shared" si="3"/>
        <v>912</v>
      </c>
      <c r="Q19" s="29">
        <f t="shared" si="4"/>
        <v>2127</v>
      </c>
      <c r="R19" s="29">
        <v>0</v>
      </c>
      <c r="S19" s="29">
        <f t="shared" si="5"/>
        <v>6375</v>
      </c>
      <c r="T19" s="29">
        <v>0</v>
      </c>
      <c r="U19" s="29">
        <f t="shared" ref="U19" si="10">+M19+P19+R19+T19+K19+L19</f>
        <v>1773</v>
      </c>
      <c r="V19" s="29">
        <f t="shared" ref="V19" si="11">+Q19+O19+N19</f>
        <v>4602</v>
      </c>
      <c r="W19" s="30">
        <f t="shared" ref="W19" si="12">+J19-U19</f>
        <v>28227</v>
      </c>
    </row>
    <row r="20" spans="2:23" x14ac:dyDescent="0.2">
      <c r="B20" s="23">
        <f t="shared" si="9"/>
        <v>3</v>
      </c>
      <c r="C20" s="24" t="s">
        <v>32</v>
      </c>
      <c r="D20" s="25" t="s">
        <v>35</v>
      </c>
      <c r="E20" s="25" t="s">
        <v>33</v>
      </c>
      <c r="F20" s="26" t="s">
        <v>29</v>
      </c>
      <c r="G20" s="26" t="s">
        <v>30</v>
      </c>
      <c r="H20" s="27">
        <v>44805</v>
      </c>
      <c r="I20" s="27">
        <v>44985</v>
      </c>
      <c r="J20" s="28">
        <v>65000</v>
      </c>
      <c r="K20" s="28">
        <v>4427.58</v>
      </c>
      <c r="L20" s="29">
        <v>0</v>
      </c>
      <c r="M20" s="29">
        <f t="shared" ref="M20" si="13">+J20*2.87%</f>
        <v>1865.5</v>
      </c>
      <c r="N20" s="29">
        <f t="shared" ref="N20" si="14">J20*7.1%</f>
        <v>4615</v>
      </c>
      <c r="O20" s="29">
        <f t="shared" si="2"/>
        <v>747.5</v>
      </c>
      <c r="P20" s="29">
        <f t="shared" ref="P20" si="15">+J20*3.04%</f>
        <v>1976</v>
      </c>
      <c r="Q20" s="29">
        <f t="shared" ref="Q20" si="16">J20*7.09%</f>
        <v>4608.5</v>
      </c>
      <c r="R20" s="29">
        <v>0</v>
      </c>
      <c r="S20" s="29">
        <f t="shared" ref="S20" si="17">M20+N20+O20+P20+Q20</f>
        <v>13812.5</v>
      </c>
      <c r="T20" s="29">
        <v>0</v>
      </c>
      <c r="U20" s="29">
        <f t="shared" ref="U20" si="18">+M20+P20+R20+T20+K20+L20</f>
        <v>8269.08</v>
      </c>
      <c r="V20" s="29">
        <f t="shared" ref="V20" si="19">+Q20+O20+N20</f>
        <v>9971</v>
      </c>
      <c r="W20" s="30">
        <f t="shared" ref="W20" si="20">+J20-U20</f>
        <v>56730.92</v>
      </c>
    </row>
    <row r="21" spans="2:23" x14ac:dyDescent="0.2">
      <c r="B21" s="23">
        <f t="shared" si="9"/>
        <v>4</v>
      </c>
      <c r="C21" s="24" t="s">
        <v>40</v>
      </c>
      <c r="D21" s="25" t="s">
        <v>41</v>
      </c>
      <c r="E21" s="25" t="s">
        <v>57</v>
      </c>
      <c r="F21" s="26" t="s">
        <v>29</v>
      </c>
      <c r="G21" s="26" t="s">
        <v>31</v>
      </c>
      <c r="H21" s="27">
        <v>44835</v>
      </c>
      <c r="I21" s="27">
        <v>45015</v>
      </c>
      <c r="J21" s="28">
        <v>30000</v>
      </c>
      <c r="K21" s="29">
        <v>0</v>
      </c>
      <c r="L21" s="29">
        <v>0</v>
      </c>
      <c r="M21" s="29">
        <f>+J21*2.87%</f>
        <v>861</v>
      </c>
      <c r="N21" s="29">
        <f>J21*7.1%</f>
        <v>2130</v>
      </c>
      <c r="O21" s="29">
        <f t="shared" si="2"/>
        <v>345</v>
      </c>
      <c r="P21" s="29">
        <f>+J21*3.04%</f>
        <v>912</v>
      </c>
      <c r="Q21" s="29">
        <f>J21*7.09%</f>
        <v>2127</v>
      </c>
      <c r="R21" s="29">
        <v>0</v>
      </c>
      <c r="S21" s="29">
        <f>M21+N21+O21+P21+Q21</f>
        <v>6375</v>
      </c>
      <c r="T21" s="29">
        <v>0</v>
      </c>
      <c r="U21" s="29">
        <f>+M21+P21+R21+T21+K21+L21</f>
        <v>1773</v>
      </c>
      <c r="V21" s="29">
        <f>+Q21+O21+N21</f>
        <v>4602</v>
      </c>
      <c r="W21" s="30">
        <f>+J21-U21</f>
        <v>28227</v>
      </c>
    </row>
    <row r="22" spans="2:23" x14ac:dyDescent="0.2">
      <c r="B22" s="23">
        <v>5</v>
      </c>
      <c r="C22" s="24" t="s">
        <v>40</v>
      </c>
      <c r="D22" s="25" t="s">
        <v>58</v>
      </c>
      <c r="E22" s="25" t="s">
        <v>57</v>
      </c>
      <c r="F22" s="26" t="s">
        <v>29</v>
      </c>
      <c r="G22" s="26" t="s">
        <v>31</v>
      </c>
      <c r="H22" s="27">
        <v>44835</v>
      </c>
      <c r="I22" s="27">
        <v>45015</v>
      </c>
      <c r="J22" s="28">
        <v>30000</v>
      </c>
      <c r="K22" s="29">
        <v>0</v>
      </c>
      <c r="L22" s="29">
        <v>0</v>
      </c>
      <c r="M22" s="29">
        <f t="shared" ref="M22:M37" si="21">+J22*2.87%</f>
        <v>861</v>
      </c>
      <c r="N22" s="29">
        <f t="shared" ref="N22:N37" si="22">J22*7.1%</f>
        <v>2130</v>
      </c>
      <c r="O22" s="29">
        <f t="shared" ref="O22:O37" si="23">J22*1.15%</f>
        <v>345</v>
      </c>
      <c r="P22" s="29">
        <f t="shared" ref="P22:P37" si="24">+J22*3.04%</f>
        <v>912</v>
      </c>
      <c r="Q22" s="29">
        <f t="shared" ref="Q22:Q37" si="25">J22*7.09%</f>
        <v>2127</v>
      </c>
      <c r="R22" s="29">
        <v>0</v>
      </c>
      <c r="S22" s="29">
        <f t="shared" ref="S22:S37" si="26">M22+N22+O22+P22+Q22</f>
        <v>6375</v>
      </c>
      <c r="T22" s="29">
        <v>0</v>
      </c>
      <c r="U22" s="29">
        <f t="shared" ref="U22:U37" si="27">+M22+P22+R22+T22+K22+L22</f>
        <v>1773</v>
      </c>
      <c r="V22" s="29">
        <f t="shared" ref="V22:V37" si="28">+Q22+O22+N22</f>
        <v>4602</v>
      </c>
      <c r="W22" s="30">
        <f t="shared" ref="W22:W37" si="29">+J22-U22</f>
        <v>28227</v>
      </c>
    </row>
    <row r="23" spans="2:23" x14ac:dyDescent="0.2">
      <c r="B23" s="23">
        <f t="shared" si="9"/>
        <v>6</v>
      </c>
      <c r="C23" s="24" t="s">
        <v>40</v>
      </c>
      <c r="D23" s="25" t="s">
        <v>42</v>
      </c>
      <c r="E23" s="25" t="s">
        <v>57</v>
      </c>
      <c r="F23" s="26" t="s">
        <v>29</v>
      </c>
      <c r="G23" s="26" t="s">
        <v>31</v>
      </c>
      <c r="H23" s="27">
        <v>44835</v>
      </c>
      <c r="I23" s="27">
        <v>45015</v>
      </c>
      <c r="J23" s="28">
        <v>30000</v>
      </c>
      <c r="K23" s="29">
        <v>0</v>
      </c>
      <c r="L23" s="29">
        <v>0</v>
      </c>
      <c r="M23" s="29">
        <f t="shared" si="21"/>
        <v>861</v>
      </c>
      <c r="N23" s="29">
        <f t="shared" si="22"/>
        <v>2130</v>
      </c>
      <c r="O23" s="29">
        <f t="shared" si="23"/>
        <v>345</v>
      </c>
      <c r="P23" s="29">
        <f t="shared" si="24"/>
        <v>912</v>
      </c>
      <c r="Q23" s="29">
        <f t="shared" si="25"/>
        <v>2127</v>
      </c>
      <c r="R23" s="29">
        <v>0</v>
      </c>
      <c r="S23" s="29">
        <f t="shared" si="26"/>
        <v>6375</v>
      </c>
      <c r="T23" s="29">
        <v>0</v>
      </c>
      <c r="U23" s="29">
        <f t="shared" si="27"/>
        <v>1773</v>
      </c>
      <c r="V23" s="29">
        <f t="shared" si="28"/>
        <v>4602</v>
      </c>
      <c r="W23" s="30">
        <f t="shared" si="29"/>
        <v>28227</v>
      </c>
    </row>
    <row r="24" spans="2:23" x14ac:dyDescent="0.2">
      <c r="B24" s="23">
        <f t="shared" si="9"/>
        <v>7</v>
      </c>
      <c r="C24" s="24" t="s">
        <v>40</v>
      </c>
      <c r="D24" s="25" t="s">
        <v>43</v>
      </c>
      <c r="E24" s="25" t="s">
        <v>57</v>
      </c>
      <c r="F24" s="26" t="s">
        <v>29</v>
      </c>
      <c r="G24" s="26" t="s">
        <v>31</v>
      </c>
      <c r="H24" s="27">
        <v>44835</v>
      </c>
      <c r="I24" s="27">
        <v>45015</v>
      </c>
      <c r="J24" s="28">
        <v>30000</v>
      </c>
      <c r="K24" s="29">
        <v>0</v>
      </c>
      <c r="L24" s="29">
        <v>0</v>
      </c>
      <c r="M24" s="29">
        <f t="shared" si="21"/>
        <v>861</v>
      </c>
      <c r="N24" s="29">
        <f t="shared" si="22"/>
        <v>2130</v>
      </c>
      <c r="O24" s="29">
        <f t="shared" si="23"/>
        <v>345</v>
      </c>
      <c r="P24" s="29">
        <f t="shared" si="24"/>
        <v>912</v>
      </c>
      <c r="Q24" s="29">
        <f t="shared" si="25"/>
        <v>2127</v>
      </c>
      <c r="R24" s="29">
        <v>0</v>
      </c>
      <c r="S24" s="29">
        <f t="shared" si="26"/>
        <v>6375</v>
      </c>
      <c r="T24" s="29">
        <v>0</v>
      </c>
      <c r="U24" s="29">
        <f t="shared" si="27"/>
        <v>1773</v>
      </c>
      <c r="V24" s="29">
        <f t="shared" si="28"/>
        <v>4602</v>
      </c>
      <c r="W24" s="30">
        <f t="shared" si="29"/>
        <v>28227</v>
      </c>
    </row>
    <row r="25" spans="2:23" x14ac:dyDescent="0.2">
      <c r="B25" s="23">
        <f t="shared" si="9"/>
        <v>8</v>
      </c>
      <c r="C25" s="24" t="s">
        <v>40</v>
      </c>
      <c r="D25" s="25" t="s">
        <v>44</v>
      </c>
      <c r="E25" s="25" t="s">
        <v>57</v>
      </c>
      <c r="F25" s="26" t="s">
        <v>29</v>
      </c>
      <c r="G25" s="26" t="s">
        <v>31</v>
      </c>
      <c r="H25" s="27">
        <v>44835</v>
      </c>
      <c r="I25" s="27">
        <v>45015</v>
      </c>
      <c r="J25" s="28">
        <v>30000</v>
      </c>
      <c r="K25" s="29">
        <v>0</v>
      </c>
      <c r="L25" s="29">
        <v>0</v>
      </c>
      <c r="M25" s="29">
        <f t="shared" si="21"/>
        <v>861</v>
      </c>
      <c r="N25" s="29">
        <f t="shared" si="22"/>
        <v>2130</v>
      </c>
      <c r="O25" s="29">
        <f t="shared" si="23"/>
        <v>345</v>
      </c>
      <c r="P25" s="29">
        <f t="shared" si="24"/>
        <v>912</v>
      </c>
      <c r="Q25" s="29">
        <f t="shared" si="25"/>
        <v>2127</v>
      </c>
      <c r="R25" s="29">
        <v>0</v>
      </c>
      <c r="S25" s="29">
        <f t="shared" si="26"/>
        <v>6375</v>
      </c>
      <c r="T25" s="29">
        <v>0</v>
      </c>
      <c r="U25" s="29">
        <f t="shared" si="27"/>
        <v>1773</v>
      </c>
      <c r="V25" s="29">
        <f t="shared" si="28"/>
        <v>4602</v>
      </c>
      <c r="W25" s="30">
        <f t="shared" si="29"/>
        <v>28227</v>
      </c>
    </row>
    <row r="26" spans="2:23" x14ac:dyDescent="0.2">
      <c r="B26" s="23">
        <f t="shared" si="9"/>
        <v>9</v>
      </c>
      <c r="C26" s="24" t="s">
        <v>40</v>
      </c>
      <c r="D26" s="25" t="s">
        <v>45</v>
      </c>
      <c r="E26" s="25" t="s">
        <v>57</v>
      </c>
      <c r="F26" s="26" t="s">
        <v>29</v>
      </c>
      <c r="G26" s="26" t="s">
        <v>31</v>
      </c>
      <c r="H26" s="27">
        <v>44835</v>
      </c>
      <c r="I26" s="27">
        <v>45015</v>
      </c>
      <c r="J26" s="28">
        <v>30000</v>
      </c>
      <c r="K26" s="29">
        <v>0</v>
      </c>
      <c r="L26" s="29">
        <v>0</v>
      </c>
      <c r="M26" s="29">
        <f t="shared" si="21"/>
        <v>861</v>
      </c>
      <c r="N26" s="29">
        <f t="shared" si="22"/>
        <v>2130</v>
      </c>
      <c r="O26" s="29">
        <f t="shared" si="23"/>
        <v>345</v>
      </c>
      <c r="P26" s="29">
        <f t="shared" si="24"/>
        <v>912</v>
      </c>
      <c r="Q26" s="29">
        <f t="shared" si="25"/>
        <v>2127</v>
      </c>
      <c r="R26" s="29">
        <v>0</v>
      </c>
      <c r="S26" s="29">
        <f t="shared" si="26"/>
        <v>6375</v>
      </c>
      <c r="T26" s="29">
        <v>0</v>
      </c>
      <c r="U26" s="29">
        <f t="shared" si="27"/>
        <v>1773</v>
      </c>
      <c r="V26" s="29">
        <f t="shared" si="28"/>
        <v>4602</v>
      </c>
      <c r="W26" s="30">
        <f t="shared" si="29"/>
        <v>28227</v>
      </c>
    </row>
    <row r="27" spans="2:23" x14ac:dyDescent="0.2">
      <c r="B27" s="23">
        <f t="shared" si="9"/>
        <v>10</v>
      </c>
      <c r="C27" s="24" t="s">
        <v>40</v>
      </c>
      <c r="D27" s="25" t="s">
        <v>46</v>
      </c>
      <c r="E27" s="25" t="s">
        <v>57</v>
      </c>
      <c r="F27" s="26" t="s">
        <v>29</v>
      </c>
      <c r="G27" s="26" t="s">
        <v>31</v>
      </c>
      <c r="H27" s="27">
        <v>44835</v>
      </c>
      <c r="I27" s="27">
        <v>45015</v>
      </c>
      <c r="J27" s="28">
        <v>30000</v>
      </c>
      <c r="K27" s="29">
        <v>0</v>
      </c>
      <c r="L27" s="29">
        <v>0</v>
      </c>
      <c r="M27" s="29">
        <f t="shared" si="21"/>
        <v>861</v>
      </c>
      <c r="N27" s="29">
        <f t="shared" si="22"/>
        <v>2130</v>
      </c>
      <c r="O27" s="29">
        <f t="shared" si="23"/>
        <v>345</v>
      </c>
      <c r="P27" s="29">
        <f t="shared" si="24"/>
        <v>912</v>
      </c>
      <c r="Q27" s="29">
        <f t="shared" si="25"/>
        <v>2127</v>
      </c>
      <c r="R27" s="29">
        <v>0</v>
      </c>
      <c r="S27" s="29">
        <f t="shared" si="26"/>
        <v>6375</v>
      </c>
      <c r="T27" s="29">
        <v>0</v>
      </c>
      <c r="U27" s="29">
        <f t="shared" si="27"/>
        <v>1773</v>
      </c>
      <c r="V27" s="29">
        <f t="shared" si="28"/>
        <v>4602</v>
      </c>
      <c r="W27" s="30">
        <f t="shared" si="29"/>
        <v>28227</v>
      </c>
    </row>
    <row r="28" spans="2:23" x14ac:dyDescent="0.2">
      <c r="B28" s="23">
        <f t="shared" si="9"/>
        <v>11</v>
      </c>
      <c r="C28" s="24" t="s">
        <v>40</v>
      </c>
      <c r="D28" s="25" t="s">
        <v>47</v>
      </c>
      <c r="E28" s="25" t="s">
        <v>57</v>
      </c>
      <c r="F28" s="26" t="s">
        <v>29</v>
      </c>
      <c r="G28" s="26" t="s">
        <v>30</v>
      </c>
      <c r="H28" s="27">
        <v>44835</v>
      </c>
      <c r="I28" s="27">
        <v>45015</v>
      </c>
      <c r="J28" s="28">
        <v>30000</v>
      </c>
      <c r="K28" s="29">
        <v>0</v>
      </c>
      <c r="L28" s="29">
        <v>0</v>
      </c>
      <c r="M28" s="29">
        <f t="shared" si="21"/>
        <v>861</v>
      </c>
      <c r="N28" s="29">
        <f t="shared" si="22"/>
        <v>2130</v>
      </c>
      <c r="O28" s="29">
        <f t="shared" si="23"/>
        <v>345</v>
      </c>
      <c r="P28" s="29">
        <f t="shared" si="24"/>
        <v>912</v>
      </c>
      <c r="Q28" s="29">
        <f t="shared" si="25"/>
        <v>2127</v>
      </c>
      <c r="R28" s="29">
        <v>0</v>
      </c>
      <c r="S28" s="29">
        <f t="shared" si="26"/>
        <v>6375</v>
      </c>
      <c r="T28" s="29">
        <v>0</v>
      </c>
      <c r="U28" s="29">
        <f t="shared" si="27"/>
        <v>1773</v>
      </c>
      <c r="V28" s="29">
        <f t="shared" si="28"/>
        <v>4602</v>
      </c>
      <c r="W28" s="30">
        <f t="shared" si="29"/>
        <v>28227</v>
      </c>
    </row>
    <row r="29" spans="2:23" x14ac:dyDescent="0.2">
      <c r="B29" s="23">
        <f t="shared" si="9"/>
        <v>12</v>
      </c>
      <c r="C29" s="24" t="s">
        <v>40</v>
      </c>
      <c r="D29" s="25" t="s">
        <v>48</v>
      </c>
      <c r="E29" s="25" t="s">
        <v>57</v>
      </c>
      <c r="F29" s="26" t="s">
        <v>29</v>
      </c>
      <c r="G29" s="26" t="s">
        <v>30</v>
      </c>
      <c r="H29" s="27">
        <v>44835</v>
      </c>
      <c r="I29" s="27">
        <v>45015</v>
      </c>
      <c r="J29" s="28">
        <v>30000</v>
      </c>
      <c r="K29" s="29">
        <v>0</v>
      </c>
      <c r="L29" s="29">
        <v>0</v>
      </c>
      <c r="M29" s="29">
        <f t="shared" si="21"/>
        <v>861</v>
      </c>
      <c r="N29" s="29">
        <f t="shared" si="22"/>
        <v>2130</v>
      </c>
      <c r="O29" s="29">
        <f t="shared" si="23"/>
        <v>345</v>
      </c>
      <c r="P29" s="29">
        <f t="shared" si="24"/>
        <v>912</v>
      </c>
      <c r="Q29" s="29">
        <f t="shared" si="25"/>
        <v>2127</v>
      </c>
      <c r="R29" s="29">
        <v>0</v>
      </c>
      <c r="S29" s="29">
        <f t="shared" si="26"/>
        <v>6375</v>
      </c>
      <c r="T29" s="29">
        <v>0</v>
      </c>
      <c r="U29" s="29">
        <f t="shared" si="27"/>
        <v>1773</v>
      </c>
      <c r="V29" s="29">
        <f t="shared" si="28"/>
        <v>4602</v>
      </c>
      <c r="W29" s="30">
        <f t="shared" si="29"/>
        <v>28227</v>
      </c>
    </row>
    <row r="30" spans="2:23" x14ac:dyDescent="0.2">
      <c r="B30" s="23">
        <f t="shared" si="9"/>
        <v>13</v>
      </c>
      <c r="C30" s="24" t="s">
        <v>40</v>
      </c>
      <c r="D30" s="25" t="s">
        <v>49</v>
      </c>
      <c r="E30" s="25" t="s">
        <v>57</v>
      </c>
      <c r="F30" s="26" t="s">
        <v>29</v>
      </c>
      <c r="G30" s="26" t="s">
        <v>31</v>
      </c>
      <c r="H30" s="27">
        <v>44835</v>
      </c>
      <c r="I30" s="27">
        <v>45015</v>
      </c>
      <c r="J30" s="28">
        <v>30000</v>
      </c>
      <c r="K30" s="29">
        <v>0</v>
      </c>
      <c r="L30" s="29">
        <v>0</v>
      </c>
      <c r="M30" s="29">
        <f t="shared" si="21"/>
        <v>861</v>
      </c>
      <c r="N30" s="29">
        <f t="shared" si="22"/>
        <v>2130</v>
      </c>
      <c r="O30" s="29">
        <f t="shared" si="23"/>
        <v>345</v>
      </c>
      <c r="P30" s="29">
        <f t="shared" si="24"/>
        <v>912</v>
      </c>
      <c r="Q30" s="29">
        <f t="shared" si="25"/>
        <v>2127</v>
      </c>
      <c r="R30" s="29">
        <v>0</v>
      </c>
      <c r="S30" s="29">
        <f t="shared" si="26"/>
        <v>6375</v>
      </c>
      <c r="T30" s="29">
        <v>0</v>
      </c>
      <c r="U30" s="29">
        <f t="shared" si="27"/>
        <v>1773</v>
      </c>
      <c r="V30" s="29">
        <f t="shared" si="28"/>
        <v>4602</v>
      </c>
      <c r="W30" s="30">
        <f t="shared" si="29"/>
        <v>28227</v>
      </c>
    </row>
    <row r="31" spans="2:23" x14ac:dyDescent="0.2">
      <c r="B31" s="23">
        <v>14</v>
      </c>
      <c r="C31" s="24" t="s">
        <v>40</v>
      </c>
      <c r="D31" s="25" t="s">
        <v>50</v>
      </c>
      <c r="E31" s="25" t="s">
        <v>57</v>
      </c>
      <c r="F31" s="26" t="s">
        <v>29</v>
      </c>
      <c r="G31" s="26" t="s">
        <v>31</v>
      </c>
      <c r="H31" s="27">
        <v>44835</v>
      </c>
      <c r="I31" s="27">
        <v>45015</v>
      </c>
      <c r="J31" s="28">
        <v>30000</v>
      </c>
      <c r="K31" s="29">
        <v>0</v>
      </c>
      <c r="L31" s="29">
        <v>0</v>
      </c>
      <c r="M31" s="29">
        <f t="shared" si="21"/>
        <v>861</v>
      </c>
      <c r="N31" s="29">
        <f t="shared" si="22"/>
        <v>2130</v>
      </c>
      <c r="O31" s="29">
        <f t="shared" si="23"/>
        <v>345</v>
      </c>
      <c r="P31" s="29">
        <f t="shared" si="24"/>
        <v>912</v>
      </c>
      <c r="Q31" s="29">
        <f t="shared" si="25"/>
        <v>2127</v>
      </c>
      <c r="R31" s="29">
        <v>0</v>
      </c>
      <c r="S31" s="29">
        <f t="shared" si="26"/>
        <v>6375</v>
      </c>
      <c r="T31" s="29">
        <v>0</v>
      </c>
      <c r="U31" s="29">
        <f t="shared" si="27"/>
        <v>1773</v>
      </c>
      <c r="V31" s="29">
        <f t="shared" si="28"/>
        <v>4602</v>
      </c>
      <c r="W31" s="30">
        <f t="shared" si="29"/>
        <v>28227</v>
      </c>
    </row>
    <row r="32" spans="2:23" x14ac:dyDescent="0.2">
      <c r="B32" s="23">
        <f t="shared" si="9"/>
        <v>15</v>
      </c>
      <c r="C32" s="24" t="s">
        <v>40</v>
      </c>
      <c r="D32" s="25" t="s">
        <v>51</v>
      </c>
      <c r="E32" s="25" t="s">
        <v>57</v>
      </c>
      <c r="F32" s="26" t="s">
        <v>29</v>
      </c>
      <c r="G32" s="26" t="s">
        <v>30</v>
      </c>
      <c r="H32" s="27">
        <v>44835</v>
      </c>
      <c r="I32" s="27">
        <v>45015</v>
      </c>
      <c r="J32" s="28">
        <v>30000</v>
      </c>
      <c r="K32" s="29">
        <v>0</v>
      </c>
      <c r="L32" s="29">
        <v>0</v>
      </c>
      <c r="M32" s="29">
        <f t="shared" si="21"/>
        <v>861</v>
      </c>
      <c r="N32" s="29">
        <f t="shared" si="22"/>
        <v>2130</v>
      </c>
      <c r="O32" s="29">
        <f t="shared" si="23"/>
        <v>345</v>
      </c>
      <c r="P32" s="29">
        <f t="shared" si="24"/>
        <v>912</v>
      </c>
      <c r="Q32" s="29">
        <f t="shared" si="25"/>
        <v>2127</v>
      </c>
      <c r="R32" s="29">
        <v>0</v>
      </c>
      <c r="S32" s="29">
        <f t="shared" si="26"/>
        <v>6375</v>
      </c>
      <c r="T32" s="29">
        <v>0</v>
      </c>
      <c r="U32" s="29">
        <f t="shared" si="27"/>
        <v>1773</v>
      </c>
      <c r="V32" s="29">
        <f t="shared" si="28"/>
        <v>4602</v>
      </c>
      <c r="W32" s="30">
        <f t="shared" si="29"/>
        <v>28227</v>
      </c>
    </row>
    <row r="33" spans="2:24" x14ac:dyDescent="0.2">
      <c r="B33" s="23">
        <f t="shared" si="9"/>
        <v>16</v>
      </c>
      <c r="C33" s="24" t="s">
        <v>40</v>
      </c>
      <c r="D33" s="25" t="s">
        <v>52</v>
      </c>
      <c r="E33" s="25" t="s">
        <v>57</v>
      </c>
      <c r="F33" s="26" t="s">
        <v>29</v>
      </c>
      <c r="G33" s="26" t="s">
        <v>31</v>
      </c>
      <c r="H33" s="27">
        <v>44835</v>
      </c>
      <c r="I33" s="27">
        <v>45015</v>
      </c>
      <c r="J33" s="28">
        <v>30000</v>
      </c>
      <c r="K33" s="29">
        <v>0</v>
      </c>
      <c r="L33" s="29">
        <v>0</v>
      </c>
      <c r="M33" s="29">
        <f t="shared" si="21"/>
        <v>861</v>
      </c>
      <c r="N33" s="29">
        <f t="shared" si="22"/>
        <v>2130</v>
      </c>
      <c r="O33" s="29">
        <f t="shared" si="23"/>
        <v>345</v>
      </c>
      <c r="P33" s="29">
        <f t="shared" si="24"/>
        <v>912</v>
      </c>
      <c r="Q33" s="29">
        <f t="shared" si="25"/>
        <v>2127</v>
      </c>
      <c r="R33" s="29">
        <v>0</v>
      </c>
      <c r="S33" s="29">
        <f t="shared" si="26"/>
        <v>6375</v>
      </c>
      <c r="T33" s="29">
        <v>0</v>
      </c>
      <c r="U33" s="29">
        <f t="shared" si="27"/>
        <v>1773</v>
      </c>
      <c r="V33" s="29">
        <f t="shared" si="28"/>
        <v>4602</v>
      </c>
      <c r="W33" s="30">
        <f t="shared" si="29"/>
        <v>28227</v>
      </c>
    </row>
    <row r="34" spans="2:24" x14ac:dyDescent="0.2">
      <c r="B34" s="23">
        <f t="shared" si="9"/>
        <v>17</v>
      </c>
      <c r="C34" s="24" t="s">
        <v>40</v>
      </c>
      <c r="D34" s="25" t="s">
        <v>53</v>
      </c>
      <c r="E34" s="25" t="s">
        <v>57</v>
      </c>
      <c r="F34" s="26" t="s">
        <v>29</v>
      </c>
      <c r="G34" s="26" t="s">
        <v>31</v>
      </c>
      <c r="H34" s="27">
        <v>44835</v>
      </c>
      <c r="I34" s="27">
        <v>45015</v>
      </c>
      <c r="J34" s="28">
        <v>30000</v>
      </c>
      <c r="K34" s="29">
        <v>0</v>
      </c>
      <c r="L34" s="29">
        <v>0</v>
      </c>
      <c r="M34" s="29">
        <f t="shared" si="21"/>
        <v>861</v>
      </c>
      <c r="N34" s="29">
        <f t="shared" si="22"/>
        <v>2130</v>
      </c>
      <c r="O34" s="29">
        <f t="shared" si="23"/>
        <v>345</v>
      </c>
      <c r="P34" s="29">
        <f t="shared" si="24"/>
        <v>912</v>
      </c>
      <c r="Q34" s="29">
        <f t="shared" si="25"/>
        <v>2127</v>
      </c>
      <c r="R34" s="29">
        <v>0</v>
      </c>
      <c r="S34" s="29">
        <f t="shared" si="26"/>
        <v>6375</v>
      </c>
      <c r="T34" s="29">
        <v>0</v>
      </c>
      <c r="U34" s="29">
        <f t="shared" si="27"/>
        <v>1773</v>
      </c>
      <c r="V34" s="29">
        <f t="shared" si="28"/>
        <v>4602</v>
      </c>
      <c r="W34" s="30">
        <f t="shared" si="29"/>
        <v>28227</v>
      </c>
    </row>
    <row r="35" spans="2:24" x14ac:dyDescent="0.2">
      <c r="B35" s="23">
        <f t="shared" si="9"/>
        <v>18</v>
      </c>
      <c r="C35" s="24" t="s">
        <v>40</v>
      </c>
      <c r="D35" s="25" t="s">
        <v>54</v>
      </c>
      <c r="E35" s="25" t="s">
        <v>57</v>
      </c>
      <c r="F35" s="26" t="s">
        <v>29</v>
      </c>
      <c r="G35" s="26" t="s">
        <v>31</v>
      </c>
      <c r="H35" s="27">
        <v>44835</v>
      </c>
      <c r="I35" s="27">
        <v>45015</v>
      </c>
      <c r="J35" s="28">
        <v>30000</v>
      </c>
      <c r="K35" s="29">
        <v>0</v>
      </c>
      <c r="L35" s="29">
        <v>0</v>
      </c>
      <c r="M35" s="29">
        <f t="shared" si="21"/>
        <v>861</v>
      </c>
      <c r="N35" s="29">
        <f t="shared" si="22"/>
        <v>2130</v>
      </c>
      <c r="O35" s="29">
        <f t="shared" si="23"/>
        <v>345</v>
      </c>
      <c r="P35" s="29">
        <f t="shared" si="24"/>
        <v>912</v>
      </c>
      <c r="Q35" s="29">
        <f t="shared" si="25"/>
        <v>2127</v>
      </c>
      <c r="R35" s="29">
        <v>0</v>
      </c>
      <c r="S35" s="29">
        <f t="shared" si="26"/>
        <v>6375</v>
      </c>
      <c r="T35" s="29">
        <v>0</v>
      </c>
      <c r="U35" s="29">
        <f t="shared" si="27"/>
        <v>1773</v>
      </c>
      <c r="V35" s="29">
        <f t="shared" si="28"/>
        <v>4602</v>
      </c>
      <c r="W35" s="30">
        <f t="shared" si="29"/>
        <v>28227</v>
      </c>
    </row>
    <row r="36" spans="2:24" x14ac:dyDescent="0.2">
      <c r="B36" s="23">
        <f t="shared" si="9"/>
        <v>19</v>
      </c>
      <c r="C36" s="24" t="s">
        <v>40</v>
      </c>
      <c r="D36" s="25" t="s">
        <v>55</v>
      </c>
      <c r="E36" s="25" t="s">
        <v>57</v>
      </c>
      <c r="F36" s="26" t="s">
        <v>29</v>
      </c>
      <c r="G36" s="26" t="s">
        <v>31</v>
      </c>
      <c r="H36" s="27">
        <v>44835</v>
      </c>
      <c r="I36" s="27">
        <v>45015</v>
      </c>
      <c r="J36" s="28">
        <v>30000</v>
      </c>
      <c r="K36" s="29">
        <v>0</v>
      </c>
      <c r="L36" s="29">
        <v>0</v>
      </c>
      <c r="M36" s="29">
        <f t="shared" si="21"/>
        <v>861</v>
      </c>
      <c r="N36" s="29">
        <f t="shared" si="22"/>
        <v>2130</v>
      </c>
      <c r="O36" s="29">
        <f t="shared" si="23"/>
        <v>345</v>
      </c>
      <c r="P36" s="29">
        <f t="shared" si="24"/>
        <v>912</v>
      </c>
      <c r="Q36" s="29">
        <f t="shared" si="25"/>
        <v>2127</v>
      </c>
      <c r="R36" s="29">
        <v>0</v>
      </c>
      <c r="S36" s="29">
        <f t="shared" si="26"/>
        <v>6375</v>
      </c>
      <c r="T36" s="29">
        <v>0</v>
      </c>
      <c r="U36" s="29">
        <f t="shared" si="27"/>
        <v>1773</v>
      </c>
      <c r="V36" s="29">
        <f t="shared" si="28"/>
        <v>4602</v>
      </c>
      <c r="W36" s="30">
        <f t="shared" si="29"/>
        <v>28227</v>
      </c>
    </row>
    <row r="37" spans="2:24" x14ac:dyDescent="0.2">
      <c r="B37" s="23">
        <f t="shared" si="9"/>
        <v>20</v>
      </c>
      <c r="C37" s="24" t="s">
        <v>40</v>
      </c>
      <c r="D37" s="25" t="s">
        <v>56</v>
      </c>
      <c r="E37" s="25" t="s">
        <v>57</v>
      </c>
      <c r="F37" s="26" t="s">
        <v>29</v>
      </c>
      <c r="G37" s="26" t="s">
        <v>30</v>
      </c>
      <c r="H37" s="27">
        <v>44835</v>
      </c>
      <c r="I37" s="27">
        <v>45015</v>
      </c>
      <c r="J37" s="28">
        <v>30000</v>
      </c>
      <c r="K37" s="29">
        <v>0</v>
      </c>
      <c r="L37" s="29">
        <v>0</v>
      </c>
      <c r="M37" s="29">
        <f t="shared" si="21"/>
        <v>861</v>
      </c>
      <c r="N37" s="29">
        <f t="shared" si="22"/>
        <v>2130</v>
      </c>
      <c r="O37" s="29">
        <f t="shared" si="23"/>
        <v>345</v>
      </c>
      <c r="P37" s="29">
        <f t="shared" si="24"/>
        <v>912</v>
      </c>
      <c r="Q37" s="29">
        <f t="shared" si="25"/>
        <v>2127</v>
      </c>
      <c r="R37" s="29">
        <v>0</v>
      </c>
      <c r="S37" s="29">
        <f t="shared" si="26"/>
        <v>6375</v>
      </c>
      <c r="T37" s="29">
        <v>0</v>
      </c>
      <c r="U37" s="29">
        <f t="shared" si="27"/>
        <v>1773</v>
      </c>
      <c r="V37" s="29">
        <f t="shared" si="28"/>
        <v>4602</v>
      </c>
      <c r="W37" s="30">
        <f t="shared" si="29"/>
        <v>28227</v>
      </c>
    </row>
    <row r="38" spans="2:24" x14ac:dyDescent="0.2">
      <c r="B38" s="31"/>
      <c r="C38" s="32"/>
      <c r="D38" s="32"/>
      <c r="E38" s="32"/>
      <c r="F38" s="41" t="s">
        <v>34</v>
      </c>
      <c r="G38" s="41"/>
      <c r="H38" s="41"/>
      <c r="I38" s="41"/>
      <c r="J38" s="33">
        <f t="shared" ref="J38:W38" si="30">SUM(J18:J37)</f>
        <v>680000</v>
      </c>
      <c r="K38" s="33">
        <f t="shared" si="30"/>
        <v>10736.96</v>
      </c>
      <c r="L38" s="33">
        <f t="shared" si="30"/>
        <v>0</v>
      </c>
      <c r="M38" s="33">
        <f t="shared" si="30"/>
        <v>19516</v>
      </c>
      <c r="N38" s="33">
        <f t="shared" si="30"/>
        <v>48280</v>
      </c>
      <c r="O38" s="33">
        <f t="shared" si="30"/>
        <v>7820</v>
      </c>
      <c r="P38" s="33">
        <f t="shared" si="30"/>
        <v>20672</v>
      </c>
      <c r="Q38" s="33">
        <f t="shared" si="30"/>
        <v>48212</v>
      </c>
      <c r="R38" s="33">
        <f t="shared" si="30"/>
        <v>0</v>
      </c>
      <c r="S38" s="33">
        <f t="shared" si="30"/>
        <v>144500</v>
      </c>
      <c r="T38" s="33">
        <f t="shared" si="30"/>
        <v>0</v>
      </c>
      <c r="U38" s="33">
        <f t="shared" si="30"/>
        <v>50924.959999999999</v>
      </c>
      <c r="V38" s="33">
        <f t="shared" si="30"/>
        <v>104312</v>
      </c>
      <c r="W38" s="33">
        <f t="shared" si="30"/>
        <v>629075.04</v>
      </c>
      <c r="X38" s="39" t="e">
        <f>W38-#REF!</f>
        <v>#REF!</v>
      </c>
    </row>
    <row r="41" spans="2:24" x14ac:dyDescent="0.2">
      <c r="K41" s="38"/>
      <c r="L41" s="38"/>
      <c r="M41" s="38"/>
      <c r="N41" s="38"/>
      <c r="O41" s="38"/>
      <c r="P41" s="38"/>
      <c r="Q41" s="38"/>
      <c r="R41" s="38"/>
      <c r="S41" s="38"/>
    </row>
    <row r="42" spans="2:24" x14ac:dyDescent="0.2">
      <c r="K42" s="38"/>
      <c r="L42" s="38"/>
      <c r="M42" s="38"/>
      <c r="N42" s="38"/>
      <c r="O42" s="38"/>
      <c r="P42" s="38"/>
      <c r="Q42" s="38"/>
      <c r="R42" s="38"/>
      <c r="S42" s="38"/>
    </row>
    <row r="44" spans="2:24" ht="15" x14ac:dyDescent="0.25">
      <c r="K44" s="35"/>
      <c r="L44" s="35"/>
      <c r="M44" s="35"/>
      <c r="N44" s="35"/>
      <c r="O44" s="35"/>
      <c r="P44" s="35"/>
      <c r="Q44" s="35"/>
      <c r="R44" s="35"/>
      <c r="S44" s="35"/>
    </row>
  </sheetData>
  <mergeCells count="23">
    <mergeCell ref="B11:W11"/>
    <mergeCell ref="B10:W10"/>
    <mergeCell ref="B13:W13"/>
    <mergeCell ref="B14:B16"/>
    <mergeCell ref="D14:D16"/>
    <mergeCell ref="E14:E16"/>
    <mergeCell ref="F14:F16"/>
    <mergeCell ref="G14:G16"/>
    <mergeCell ref="H14:I15"/>
    <mergeCell ref="J14:J16"/>
    <mergeCell ref="W14:W16"/>
    <mergeCell ref="M15:N15"/>
    <mergeCell ref="P15:Q15"/>
    <mergeCell ref="R15:R16"/>
    <mergeCell ref="S15:S16"/>
    <mergeCell ref="T15:T16"/>
    <mergeCell ref="U15:U16"/>
    <mergeCell ref="V15:V16"/>
    <mergeCell ref="F38:I38"/>
    <mergeCell ref="K14:K16"/>
    <mergeCell ref="L14:L16"/>
    <mergeCell ref="M14:S14"/>
    <mergeCell ref="U14:V14"/>
  </mergeCells>
  <conditionalFormatting sqref="D38">
    <cfRule type="duplicateValues" dxfId="1" priority="2"/>
  </conditionalFormatting>
  <pageMargins left="0.11811023622047245" right="0.11811023622047245" top="0.74803149606299213" bottom="0.74803149606299213" header="0.31496062992125984" footer="0.31496062992125984"/>
  <pageSetup paperSize="5" scale="54" orientation="landscape" horizontalDpi="4294967295" verticalDpi="4294967295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Octubre 2022</vt:lpstr>
      <vt:lpstr>'Octubre 2022'!Área_de_impresión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Glenys Margarita Delgado De Ferreira</dc:creator>
  <cp:lastModifiedBy>Dayanira Rijo Herrera</cp:lastModifiedBy>
  <cp:lastPrinted>2022-10-10T13:07:39Z</cp:lastPrinted>
  <dcterms:created xsi:type="dcterms:W3CDTF">2022-02-17T13:31:29Z</dcterms:created>
  <dcterms:modified xsi:type="dcterms:W3CDTF">2022-11-09T15:15:53Z</dcterms:modified>
</cp:coreProperties>
</file>