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MARZO\"/>
    </mc:Choice>
  </mc:AlternateContent>
  <bookViews>
    <workbookView xWindow="0" yWindow="0" windowWidth="28800" windowHeight="12300"/>
  </bookViews>
  <sheets>
    <sheet name="Marzo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  <c r="P24" i="1"/>
  <c r="O24" i="1"/>
  <c r="N24" i="1"/>
  <c r="M24" i="1"/>
  <c r="V24" i="1" l="1"/>
  <c r="U24" i="1"/>
  <c r="W24" i="1" s="1"/>
  <c r="S24" i="1"/>
  <c r="T26" i="1"/>
  <c r="R26" i="1"/>
  <c r="L26" i="1"/>
  <c r="K26" i="1"/>
  <c r="J26" i="1"/>
  <c r="Q25" i="1"/>
  <c r="P25" i="1"/>
  <c r="O25" i="1"/>
  <c r="N25" i="1"/>
  <c r="M25" i="1"/>
  <c r="Q23" i="1"/>
  <c r="P23" i="1"/>
  <c r="O23" i="1"/>
  <c r="N23" i="1"/>
  <c r="M23" i="1"/>
  <c r="Q22" i="1"/>
  <c r="P22" i="1"/>
  <c r="O22" i="1"/>
  <c r="N22" i="1"/>
  <c r="M22" i="1"/>
  <c r="Q21" i="1"/>
  <c r="P21" i="1"/>
  <c r="O21" i="1"/>
  <c r="N21" i="1"/>
  <c r="M21" i="1"/>
  <c r="Q20" i="1"/>
  <c r="P20" i="1"/>
  <c r="O20" i="1"/>
  <c r="N20" i="1"/>
  <c r="M20" i="1"/>
  <c r="U20" i="1" s="1"/>
  <c r="W20" i="1" s="1"/>
  <c r="Q19" i="1"/>
  <c r="P19" i="1"/>
  <c r="O19" i="1"/>
  <c r="N19" i="1"/>
  <c r="M19" i="1"/>
  <c r="B19" i="1"/>
  <c r="B20" i="1" s="1"/>
  <c r="B21" i="1" s="1"/>
  <c r="B22" i="1" s="1"/>
  <c r="B23" i="1" s="1"/>
  <c r="B24" i="1" s="1"/>
  <c r="B25" i="1" s="1"/>
  <c r="Q18" i="1"/>
  <c r="P18" i="1"/>
  <c r="O18" i="1"/>
  <c r="N18" i="1"/>
  <c r="M18" i="1"/>
  <c r="U22" i="1" l="1"/>
  <c r="W22" i="1" s="1"/>
  <c r="U25" i="1"/>
  <c r="W25" i="1" s="1"/>
  <c r="V22" i="1"/>
  <c r="V18" i="1"/>
  <c r="U19" i="1"/>
  <c r="W19" i="1" s="1"/>
  <c r="M26" i="1"/>
  <c r="N26" i="1"/>
  <c r="U23" i="1"/>
  <c r="W23" i="1" s="1"/>
  <c r="V23" i="1"/>
  <c r="V20" i="1"/>
  <c r="V25" i="1"/>
  <c r="U21" i="1"/>
  <c r="W21" i="1" s="1"/>
  <c r="V21" i="1"/>
  <c r="P26" i="1"/>
  <c r="V19" i="1"/>
  <c r="S20" i="1"/>
  <c r="S22" i="1"/>
  <c r="S25" i="1"/>
  <c r="Q26" i="1"/>
  <c r="O26" i="1"/>
  <c r="S19" i="1"/>
  <c r="S18" i="1"/>
  <c r="S21" i="1"/>
  <c r="S23" i="1"/>
  <c r="U18" i="1"/>
  <c r="V26" i="1" l="1"/>
  <c r="U26" i="1"/>
  <c r="W18" i="1"/>
  <c r="W26" i="1" s="1"/>
  <c r="S26" i="1"/>
</calcChain>
</file>

<file path=xl/sharedStrings.xml><?xml version="1.0" encoding="utf-8"?>
<sst xmlns="http://schemas.openxmlformats.org/spreadsheetml/2006/main" count="72" uniqueCount="49">
  <si>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</si>
  <si>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</si>
  <si>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</si>
  <si>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</si>
  <si>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</si>
  <si>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</si>
  <si>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</si>
  <si>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</si>
  <si>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</si>
  <si>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</si>
  <si>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</si>
  <si>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</si>
  <si>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</si>
  <si>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</si>
  <si>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</si>
  <si>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</si>
  <si>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</si>
  <si>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</si>
  <si>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</si>
  <si>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</si>
  <si>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</si>
  <si>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</si>
  <si>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</si>
  <si>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</si>
  <si>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</si>
  <si>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</si>
  <si>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</si>
  <si>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</si>
  <si>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</si>
  <si>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</si>
  <si>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</si>
  <si>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</si>
  <si>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</si>
  <si>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</si>
  <si>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</si>
  <si>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</si>
  <si>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</si>
  <si>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</si>
  <si>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</si>
  <si>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</si>
  <si>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Administrativo</t>
  </si>
  <si>
    <t>SANDRA YVELISSE SANTANA GOMEZ</t>
  </si>
  <si>
    <t>Departamento de Publicaciones</t>
  </si>
  <si>
    <t xml:space="preserve">VILMA EUNICE DEL CARMEN MARTINEZ </t>
  </si>
  <si>
    <t>CORRECTOR</t>
  </si>
  <si>
    <t>Totales en RD$</t>
  </si>
  <si>
    <t>Nómina Personal Carácter Eventual - Marzo 2022</t>
  </si>
  <si>
    <t>ADRIAN RAFAEL MORALES GONZALEZ</t>
  </si>
  <si>
    <t>Departamento de Registro, Control y Nómina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</si>
</sst>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698500</xdr:colOff>
      <xdr:row>1</xdr:row>
      <xdr:rowOff>19050</xdr:rowOff>
    </xdr:from>
    <xdr:to>
      <xdr:col>9</xdr:col>
      <xdr:colOff>212725</xdr:colOff>
      <xdr:row>9</xdr:row>
      <xdr:rowOff>11370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42475" y="1809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2"/>
  <sheetViews>
    <sheetView showGridLines="0" tabSelected="1" zoomScaleNormal="100" workbookViewId="0">
      <selection activeCell="A14" sqref="A14:XFD14"/>
    </sheetView>
  </sheetViews>
  <sheetFormatPr baseColWidth="10" defaultColWidth="10.85546875" defaultRowHeight="12"/>
  <cols>
    <col min="1" max="1" width="0.85546875" style="9" customWidth="1"/>
    <col min="2" max="2" width="4.140625" style="9" customWidth="1"/>
    <col min="3" max="3" width="46.42578125" style="34" bestFit="1" customWidth="1"/>
    <col min="4" max="4" width="30.42578125" style="9" bestFit="1" customWidth="1"/>
    <col min="5" max="5" width="29.85546875" style="9" bestFit="1" customWidth="1"/>
    <col min="6" max="6" width="16.5703125" style="9" bestFit="1" customWidth="1"/>
    <col min="7" max="7" width="5.85546875" style="9" bestFit="1" customWidth="1"/>
    <col min="8" max="9" width="10.85546875" style="9"/>
    <col min="10" max="10" width="10.85546875" style="9" customWidth="1"/>
    <col min="11" max="11" width="10" style="9" customWidth="1"/>
    <col min="12" max="12" width="6.42578125" style="9" customWidth="1"/>
    <col min="13" max="14" width="10.28515625" style="9" bestFit="1" customWidth="1"/>
    <col min="15" max="15" width="9.42578125" style="9" bestFit="1" customWidth="1"/>
    <col min="16" max="16" width="10.28515625" style="9" bestFit="1" customWidth="1"/>
    <col min="17" max="17" width="10.28515625" style="9" customWidth="1"/>
    <col min="18" max="18" width="10.42578125" style="9" customWidth="1"/>
    <col min="19" max="19" width="11.140625" style="9" bestFit="1" customWidth="1"/>
    <col min="20" max="21" width="10.140625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>
      <c r="B10" s="42" t="s">
        <v>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</row>
    <row r="11" spans="2:27" s="4" customFormat="1" ht="18" customHeight="1">
      <c r="B11" s="47" t="s">
        <v>48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8"/>
      <c r="Y11" s="48"/>
      <c r="Z11" s="48"/>
      <c r="AA11" s="48"/>
    </row>
    <row r="12" spans="2:27" s="4" customFormat="1" ht="18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>
      <c r="B13" s="43" t="s">
        <v>46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2:27">
      <c r="B14" s="40" t="s">
        <v>1</v>
      </c>
      <c r="C14" s="7"/>
      <c r="D14" s="44" t="s">
        <v>2</v>
      </c>
      <c r="E14" s="44" t="s">
        <v>3</v>
      </c>
      <c r="F14" s="40" t="s">
        <v>4</v>
      </c>
      <c r="G14" s="40" t="s">
        <v>5</v>
      </c>
      <c r="H14" s="45" t="s">
        <v>6</v>
      </c>
      <c r="I14" s="45"/>
      <c r="J14" s="39" t="s">
        <v>7</v>
      </c>
      <c r="K14" s="39" t="s">
        <v>8</v>
      </c>
      <c r="L14" s="39" t="s">
        <v>9</v>
      </c>
      <c r="M14" s="40" t="s">
        <v>10</v>
      </c>
      <c r="N14" s="40"/>
      <c r="O14" s="40"/>
      <c r="P14" s="40"/>
      <c r="Q14" s="40"/>
      <c r="R14" s="40"/>
      <c r="S14" s="40"/>
      <c r="T14" s="8"/>
      <c r="U14" s="41" t="s">
        <v>11</v>
      </c>
      <c r="V14" s="41"/>
      <c r="W14" s="39" t="s">
        <v>12</v>
      </c>
    </row>
    <row r="15" spans="2:27">
      <c r="B15" s="40"/>
      <c r="C15" s="10"/>
      <c r="D15" s="44"/>
      <c r="E15" s="44"/>
      <c r="F15" s="40"/>
      <c r="G15" s="40"/>
      <c r="H15" s="45"/>
      <c r="I15" s="45"/>
      <c r="J15" s="39"/>
      <c r="K15" s="39"/>
      <c r="L15" s="39"/>
      <c r="M15" s="46" t="s">
        <v>13</v>
      </c>
      <c r="N15" s="46"/>
      <c r="O15" s="11"/>
      <c r="P15" s="46" t="s">
        <v>14</v>
      </c>
      <c r="Q15" s="46"/>
      <c r="R15" s="37" t="s">
        <v>15</v>
      </c>
      <c r="S15" s="37" t="s">
        <v>16</v>
      </c>
      <c r="T15" s="37" t="s">
        <v>17</v>
      </c>
      <c r="U15" s="37" t="s">
        <v>18</v>
      </c>
      <c r="V15" s="37" t="s">
        <v>19</v>
      </c>
      <c r="W15" s="39"/>
    </row>
    <row r="16" spans="2:27" s="16" customFormat="1" ht="36">
      <c r="B16" s="40"/>
      <c r="C16" s="12" t="s">
        <v>20</v>
      </c>
      <c r="D16" s="44"/>
      <c r="E16" s="44"/>
      <c r="F16" s="40"/>
      <c r="G16" s="40"/>
      <c r="H16" s="13" t="s">
        <v>21</v>
      </c>
      <c r="I16" s="13" t="s">
        <v>22</v>
      </c>
      <c r="J16" s="39"/>
      <c r="K16" s="39"/>
      <c r="L16" s="39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37"/>
      <c r="S16" s="37"/>
      <c r="T16" s="37"/>
      <c r="U16" s="37"/>
      <c r="V16" s="37"/>
      <c r="W16" s="39"/>
    </row>
    <row r="17" spans="2:23" s="16" customFormat="1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44562</v>
      </c>
      <c r="I18" s="27">
        <v>44651</v>
      </c>
      <c r="J18" s="28">
        <v>100000</v>
      </c>
      <c r="K18" s="28">
        <v>15986.58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62400*1.15%</f>
        <v>717.6</v>
      </c>
      <c r="P18" s="29">
        <f>+J18*3.04%</f>
        <v>3040</v>
      </c>
      <c r="Q18" s="29">
        <f>J18*7.09%</f>
        <v>7090.0000000000009</v>
      </c>
      <c r="R18" s="29"/>
      <c r="S18" s="29">
        <f>M18+N18+O18+P18+Q18</f>
        <v>20817.600000000002</v>
      </c>
      <c r="T18" s="29"/>
      <c r="U18" s="29">
        <f>+M18+P18+R18+T18+K18+L18</f>
        <v>21896.58</v>
      </c>
      <c r="V18" s="29">
        <f>+Q18+O18+N18</f>
        <v>14907.6</v>
      </c>
      <c r="W18" s="30">
        <f>+J18-U18</f>
        <v>78103.42</v>
      </c>
    </row>
    <row r="19" spans="2:23">
      <c r="B19" s="23">
        <f t="shared" ref="B19:B25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44562</v>
      </c>
      <c r="I19" s="27">
        <v>44651</v>
      </c>
      <c r="J19" s="28">
        <v>60000</v>
      </c>
      <c r="K19" s="28">
        <v>3486.68</v>
      </c>
      <c r="L19" s="29">
        <v>0</v>
      </c>
      <c r="M19" s="29">
        <f t="shared" ref="M19:M25" si="1">+J19*2.87%</f>
        <v>1722</v>
      </c>
      <c r="N19" s="29">
        <f t="shared" ref="N19:N25" si="2">J19*7.1%</f>
        <v>4260</v>
      </c>
      <c r="O19" s="29">
        <f t="shared" ref="O19:O25" si="3">62400*1.15%</f>
        <v>717.6</v>
      </c>
      <c r="P19" s="29">
        <f t="shared" ref="P19:P25" si="4">+J19*3.04%</f>
        <v>1824</v>
      </c>
      <c r="Q19" s="29">
        <f t="shared" ref="Q19:Q25" si="5">J19*7.09%</f>
        <v>4254</v>
      </c>
      <c r="R19" s="29"/>
      <c r="S19" s="29">
        <f t="shared" ref="S19:S25" si="6">M19+N19+O19+P19+Q19</f>
        <v>12777.6</v>
      </c>
      <c r="T19" s="29"/>
      <c r="U19" s="29">
        <f t="shared" ref="U19:U25" si="7">+M19+P19+R19+T19+K19+L19</f>
        <v>7032.68</v>
      </c>
      <c r="V19" s="29">
        <f t="shared" ref="V19:V25" si="8">+Q19+O19+N19</f>
        <v>9231.6</v>
      </c>
      <c r="W19" s="30">
        <f t="shared" ref="W19:W25" si="9">+J19-U19</f>
        <v>52967.32</v>
      </c>
    </row>
    <row r="20" spans="2:23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44562</v>
      </c>
      <c r="I20" s="27">
        <v>44651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 t="shared" si="3"/>
        <v>717.6</v>
      </c>
      <c r="P20" s="29">
        <f t="shared" si="4"/>
        <v>1368</v>
      </c>
      <c r="Q20" s="29">
        <f t="shared" si="5"/>
        <v>3190.5</v>
      </c>
      <c r="R20" s="29"/>
      <c r="S20" s="29">
        <f t="shared" si="6"/>
        <v>9762.6</v>
      </c>
      <c r="T20" s="29"/>
      <c r="U20" s="29">
        <f t="shared" si="7"/>
        <v>3807.83</v>
      </c>
      <c r="V20" s="29">
        <f t="shared" si="8"/>
        <v>7103.0999999999995</v>
      </c>
      <c r="W20" s="30">
        <f t="shared" si="9"/>
        <v>41192.17</v>
      </c>
    </row>
    <row r="21" spans="2:23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44562</v>
      </c>
      <c r="I21" s="27">
        <v>44651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 t="shared" si="3"/>
        <v>717.6</v>
      </c>
      <c r="P21" s="29">
        <f t="shared" si="4"/>
        <v>2888</v>
      </c>
      <c r="Q21" s="29">
        <f t="shared" si="5"/>
        <v>6735.5</v>
      </c>
      <c r="R21" s="29"/>
      <c r="S21" s="29">
        <f t="shared" si="6"/>
        <v>19812.599999999999</v>
      </c>
      <c r="T21" s="29"/>
      <c r="U21" s="29">
        <f t="shared" si="7"/>
        <v>16543.739999999998</v>
      </c>
      <c r="V21" s="29">
        <f t="shared" si="8"/>
        <v>14198.099999999999</v>
      </c>
      <c r="W21" s="30">
        <f t="shared" si="9"/>
        <v>78456.260000000009</v>
      </c>
    </row>
    <row r="22" spans="2:23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44562</v>
      </c>
      <c r="I22" s="27">
        <v>44651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 t="shared" si="3"/>
        <v>717.6</v>
      </c>
      <c r="P22" s="29">
        <f t="shared" si="4"/>
        <v>1368</v>
      </c>
      <c r="Q22" s="29">
        <f t="shared" si="5"/>
        <v>3190.5</v>
      </c>
      <c r="R22" s="29"/>
      <c r="S22" s="29">
        <f t="shared" si="6"/>
        <v>9762.6</v>
      </c>
      <c r="T22" s="29"/>
      <c r="U22" s="29">
        <f t="shared" si="7"/>
        <v>3807.83</v>
      </c>
      <c r="V22" s="29">
        <f t="shared" si="8"/>
        <v>7103.0999999999995</v>
      </c>
      <c r="W22" s="30">
        <f t="shared" si="9"/>
        <v>41192.17</v>
      </c>
    </row>
    <row r="23" spans="2:23">
      <c r="B23" s="23">
        <f t="shared" si="0"/>
        <v>6</v>
      </c>
      <c r="C23" s="24" t="s">
        <v>40</v>
      </c>
      <c r="D23" s="25" t="s">
        <v>41</v>
      </c>
      <c r="E23" s="25" t="s">
        <v>35</v>
      </c>
      <c r="F23" s="26" t="s">
        <v>32</v>
      </c>
      <c r="G23" s="26" t="s">
        <v>36</v>
      </c>
      <c r="H23" s="27">
        <v>44562</v>
      </c>
      <c r="I23" s="27">
        <v>44651</v>
      </c>
      <c r="J23" s="28">
        <v>100000</v>
      </c>
      <c r="K23" s="28">
        <v>12105.37</v>
      </c>
      <c r="L23" s="29">
        <v>0</v>
      </c>
      <c r="M23" s="29">
        <f t="shared" si="1"/>
        <v>2870</v>
      </c>
      <c r="N23" s="29">
        <f t="shared" si="2"/>
        <v>7099.9999999999991</v>
      </c>
      <c r="O23" s="29">
        <f t="shared" si="3"/>
        <v>717.6</v>
      </c>
      <c r="P23" s="29">
        <f t="shared" si="4"/>
        <v>3040</v>
      </c>
      <c r="Q23" s="29">
        <f t="shared" si="5"/>
        <v>7090.0000000000009</v>
      </c>
      <c r="R23" s="29"/>
      <c r="S23" s="29">
        <f t="shared" si="6"/>
        <v>20817.600000000002</v>
      </c>
      <c r="T23" s="29"/>
      <c r="U23" s="29">
        <f t="shared" si="7"/>
        <v>18015.370000000003</v>
      </c>
      <c r="V23" s="29">
        <f t="shared" si="8"/>
        <v>14907.6</v>
      </c>
      <c r="W23" s="30">
        <f t="shared" si="9"/>
        <v>81984.63</v>
      </c>
    </row>
    <row r="24" spans="2:23">
      <c r="B24" s="23">
        <f t="shared" si="0"/>
        <v>7</v>
      </c>
      <c r="C24" s="24" t="s">
        <v>42</v>
      </c>
      <c r="D24" s="25" t="s">
        <v>47</v>
      </c>
      <c r="E24" s="25" t="s">
        <v>44</v>
      </c>
      <c r="F24" s="26" t="s">
        <v>32</v>
      </c>
      <c r="G24" s="26" t="s">
        <v>33</v>
      </c>
      <c r="H24" s="27">
        <v>44621</v>
      </c>
      <c r="I24" s="27">
        <v>44712</v>
      </c>
      <c r="J24" s="28">
        <v>65000</v>
      </c>
      <c r="K24" s="28">
        <v>4427.58</v>
      </c>
      <c r="L24" s="29">
        <v>0</v>
      </c>
      <c r="M24" s="29">
        <f t="shared" ref="M24" si="10">+J24*2.87%</f>
        <v>1865.5</v>
      </c>
      <c r="N24" s="29">
        <f t="shared" ref="N24" si="11">J24*7.1%</f>
        <v>4615</v>
      </c>
      <c r="O24" s="29">
        <f t="shared" si="3"/>
        <v>717.6</v>
      </c>
      <c r="P24" s="29">
        <f t="shared" ref="P24" si="12">+J24*3.04%</f>
        <v>1976</v>
      </c>
      <c r="Q24" s="29">
        <f t="shared" ref="Q24" si="13">J24*7.09%</f>
        <v>4608.5</v>
      </c>
      <c r="R24" s="29"/>
      <c r="S24" s="29">
        <f t="shared" ref="S24" si="14">M24+N24+O24+P24+Q24</f>
        <v>13782.6</v>
      </c>
      <c r="T24" s="29"/>
      <c r="U24" s="29">
        <f t="shared" ref="U24" si="15">+M24+P24+R24+T24+K24+L24</f>
        <v>8269.08</v>
      </c>
      <c r="V24" s="29">
        <f t="shared" ref="V24" si="16">+Q24+O24+N24</f>
        <v>9941.1</v>
      </c>
      <c r="W24" s="30">
        <f t="shared" ref="W24" si="17">+J24-U24</f>
        <v>56730.92</v>
      </c>
    </row>
    <row r="25" spans="2:23">
      <c r="B25" s="23">
        <f t="shared" si="0"/>
        <v>8</v>
      </c>
      <c r="C25" s="24" t="s">
        <v>42</v>
      </c>
      <c r="D25" s="25" t="s">
        <v>43</v>
      </c>
      <c r="E25" s="25" t="s">
        <v>44</v>
      </c>
      <c r="F25" s="26" t="s">
        <v>32</v>
      </c>
      <c r="G25" s="26" t="s">
        <v>36</v>
      </c>
      <c r="H25" s="27">
        <v>44562</v>
      </c>
      <c r="I25" s="27">
        <v>44651</v>
      </c>
      <c r="J25" s="28">
        <v>45000</v>
      </c>
      <c r="K25" s="28">
        <v>1148.33</v>
      </c>
      <c r="L25" s="29">
        <v>0</v>
      </c>
      <c r="M25" s="29">
        <f t="shared" si="1"/>
        <v>1291.5</v>
      </c>
      <c r="N25" s="29">
        <f t="shared" si="2"/>
        <v>3194.9999999999995</v>
      </c>
      <c r="O25" s="29">
        <f t="shared" si="3"/>
        <v>717.6</v>
      </c>
      <c r="P25" s="29">
        <f t="shared" si="4"/>
        <v>1368</v>
      </c>
      <c r="Q25" s="29">
        <f t="shared" si="5"/>
        <v>3190.5</v>
      </c>
      <c r="R25" s="29"/>
      <c r="S25" s="29">
        <f t="shared" si="6"/>
        <v>9762.6</v>
      </c>
      <c r="T25" s="29"/>
      <c r="U25" s="29">
        <f t="shared" si="7"/>
        <v>3807.83</v>
      </c>
      <c r="V25" s="29">
        <f t="shared" si="8"/>
        <v>7103.0999999999995</v>
      </c>
      <c r="W25" s="30">
        <f t="shared" si="9"/>
        <v>41192.17</v>
      </c>
    </row>
    <row r="26" spans="2:23">
      <c r="B26" s="31"/>
      <c r="C26" s="32"/>
      <c r="D26" s="32"/>
      <c r="E26" s="32"/>
      <c r="F26" s="38" t="s">
        <v>45</v>
      </c>
      <c r="G26" s="38"/>
      <c r="H26" s="38"/>
      <c r="I26" s="38"/>
      <c r="J26" s="33">
        <f t="shared" ref="J26:W26" si="18">SUM(J18:J25)</f>
        <v>555000</v>
      </c>
      <c r="K26" s="33">
        <f>SUM(K18:K25)</f>
        <v>50380.44</v>
      </c>
      <c r="L26" s="33">
        <f t="shared" si="18"/>
        <v>0</v>
      </c>
      <c r="M26" s="33">
        <f t="shared" si="18"/>
        <v>15928.5</v>
      </c>
      <c r="N26" s="33">
        <f t="shared" si="18"/>
        <v>39405</v>
      </c>
      <c r="O26" s="33">
        <f t="shared" si="18"/>
        <v>5740.8000000000011</v>
      </c>
      <c r="P26" s="33">
        <f t="shared" si="18"/>
        <v>16872</v>
      </c>
      <c r="Q26" s="33">
        <f t="shared" si="18"/>
        <v>39349.5</v>
      </c>
      <c r="R26" s="33">
        <f t="shared" si="18"/>
        <v>0</v>
      </c>
      <c r="S26" s="33">
        <f t="shared" si="18"/>
        <v>117295.80000000002</v>
      </c>
      <c r="T26" s="33">
        <f t="shared" si="18"/>
        <v>0</v>
      </c>
      <c r="U26" s="33">
        <f t="shared" si="18"/>
        <v>83180.94</v>
      </c>
      <c r="V26" s="33">
        <f t="shared" si="18"/>
        <v>84495.3</v>
      </c>
      <c r="W26" s="33">
        <f t="shared" si="18"/>
        <v>471819.05999999994</v>
      </c>
    </row>
    <row r="32" spans="2:23" ht="15">
      <c r="K32" s="35"/>
      <c r="L32" s="35"/>
      <c r="M32" s="35"/>
      <c r="N32" s="35"/>
      <c r="O32" s="35"/>
      <c r="P32" s="35"/>
      <c r="Q32" s="35"/>
      <c r="R32" s="35"/>
      <c r="S32" s="35"/>
    </row>
  </sheetData>
  <mergeCells count="23"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26:I26"/>
    <mergeCell ref="K14:K16"/>
    <mergeCell ref="L14:L16"/>
    <mergeCell ref="M14:S14"/>
    <mergeCell ref="U14:V14"/>
  </mergeCells>
  <conditionalFormatting sqref="D26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2022-03-25T20:41:56Z</dcterms:modified>
</cp:coreProperties>
</file>