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Z:\AÑO 2024\Portal 2024\JUNIO 2024\"/>
    </mc:Choice>
  </mc:AlternateContent>
  <xr:revisionPtr revIDLastSave="0" documentId="13_ncr:1_{E4490742-E7CA-4F24-B271-E1C0906C9D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NIO 2024" sheetId="22" r:id="rId1"/>
  </sheets>
  <definedNames>
    <definedName name="_xlnm._FilterDatabase" localSheetId="0" hidden="1">'JUNIO 2024'!$B$18:$W$87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1" i="22" l="1"/>
  <c r="N81" i="22"/>
  <c r="O81" i="22"/>
  <c r="P81" i="22"/>
  <c r="Q81" i="22"/>
  <c r="M34" i="22"/>
  <c r="N34" i="22"/>
  <c r="O34" i="22"/>
  <c r="P34" i="22"/>
  <c r="Q34" i="22"/>
  <c r="Q86" i="22"/>
  <c r="P86" i="22"/>
  <c r="O86" i="22"/>
  <c r="N86" i="22"/>
  <c r="M86" i="22"/>
  <c r="Q85" i="22"/>
  <c r="P85" i="22"/>
  <c r="O85" i="22"/>
  <c r="N85" i="22"/>
  <c r="M85" i="22"/>
  <c r="M64" i="22"/>
  <c r="N64" i="22"/>
  <c r="O64" i="22"/>
  <c r="P64" i="22"/>
  <c r="Q64" i="22"/>
  <c r="M61" i="22"/>
  <c r="N61" i="22"/>
  <c r="O61" i="22"/>
  <c r="P61" i="22"/>
  <c r="Q61" i="22"/>
  <c r="Q67" i="22"/>
  <c r="P67" i="22"/>
  <c r="O67" i="22"/>
  <c r="N67" i="22"/>
  <c r="M67" i="22"/>
  <c r="Q66" i="22"/>
  <c r="P66" i="22"/>
  <c r="O66" i="22"/>
  <c r="N66" i="22"/>
  <c r="M66" i="22"/>
  <c r="Q65" i="22"/>
  <c r="P65" i="22"/>
  <c r="O65" i="22"/>
  <c r="N65" i="22"/>
  <c r="M65" i="22"/>
  <c r="Q63" i="22"/>
  <c r="P63" i="22"/>
  <c r="O63" i="22"/>
  <c r="N63" i="22"/>
  <c r="M63" i="22"/>
  <c r="Q62" i="22"/>
  <c r="P62" i="22"/>
  <c r="O62" i="22"/>
  <c r="N62" i="22"/>
  <c r="M62" i="22"/>
  <c r="Q60" i="22"/>
  <c r="P60" i="22"/>
  <c r="O60" i="22"/>
  <c r="N60" i="22"/>
  <c r="M60" i="22"/>
  <c r="Q59" i="22"/>
  <c r="P59" i="22"/>
  <c r="O59" i="22"/>
  <c r="N59" i="22"/>
  <c r="M59" i="22"/>
  <c r="Q58" i="22"/>
  <c r="P58" i="22"/>
  <c r="O58" i="22"/>
  <c r="N58" i="22"/>
  <c r="M58" i="22"/>
  <c r="Q57" i="22"/>
  <c r="P57" i="22"/>
  <c r="O57" i="22"/>
  <c r="N57" i="22"/>
  <c r="M57" i="22"/>
  <c r="Q56" i="22"/>
  <c r="P56" i="22"/>
  <c r="O56" i="22"/>
  <c r="N56" i="22"/>
  <c r="M56" i="22"/>
  <c r="Q68" i="22"/>
  <c r="P68" i="22"/>
  <c r="O68" i="22"/>
  <c r="N68" i="22"/>
  <c r="M68" i="22"/>
  <c r="M44" i="22"/>
  <c r="N44" i="22"/>
  <c r="O44" i="22"/>
  <c r="P44" i="22"/>
  <c r="Q44" i="22"/>
  <c r="M73" i="22"/>
  <c r="N73" i="22"/>
  <c r="O73" i="22"/>
  <c r="P73" i="22"/>
  <c r="Q73" i="22"/>
  <c r="M30" i="22"/>
  <c r="N30" i="22"/>
  <c r="O30" i="22"/>
  <c r="P30" i="22"/>
  <c r="Q30" i="22"/>
  <c r="S34" i="22" l="1"/>
  <c r="V81" i="22"/>
  <c r="S81" i="22"/>
  <c r="U81" i="22"/>
  <c r="W81" i="22" s="1"/>
  <c r="U85" i="22"/>
  <c r="W85" i="22" s="1"/>
  <c r="V85" i="22"/>
  <c r="V64" i="22"/>
  <c r="S64" i="22"/>
  <c r="U86" i="22"/>
  <c r="W86" i="22" s="1"/>
  <c r="U68" i="22"/>
  <c r="W68" i="22" s="1"/>
  <c r="U60" i="22"/>
  <c r="W60" i="22" s="1"/>
  <c r="V34" i="22"/>
  <c r="U64" i="22"/>
  <c r="W64" i="22" s="1"/>
  <c r="V61" i="22"/>
  <c r="U34" i="22"/>
  <c r="W34" i="22" s="1"/>
  <c r="U44" i="22"/>
  <c r="W44" i="22" s="1"/>
  <c r="U59" i="22"/>
  <c r="W59" i="22" s="1"/>
  <c r="S61" i="22"/>
  <c r="U65" i="22"/>
  <c r="W65" i="22" s="1"/>
  <c r="V65" i="22"/>
  <c r="U61" i="22"/>
  <c r="W61" i="22" s="1"/>
  <c r="V86" i="22"/>
  <c r="S85" i="22"/>
  <c r="S86" i="22"/>
  <c r="S59" i="22"/>
  <c r="U66" i="22"/>
  <c r="W66" i="22" s="1"/>
  <c r="U56" i="22"/>
  <c r="W56" i="22" s="1"/>
  <c r="V59" i="22"/>
  <c r="U62" i="22"/>
  <c r="W62" i="22" s="1"/>
  <c r="S44" i="22"/>
  <c r="V44" i="22"/>
  <c r="S65" i="22"/>
  <c r="U67" i="22"/>
  <c r="W67" i="22" s="1"/>
  <c r="V67" i="22"/>
  <c r="V62" i="22"/>
  <c r="V57" i="22"/>
  <c r="V68" i="22"/>
  <c r="U63" i="22"/>
  <c r="W63" i="22" s="1"/>
  <c r="V66" i="22"/>
  <c r="S63" i="22"/>
  <c r="V63" i="22"/>
  <c r="V60" i="22"/>
  <c r="V58" i="22"/>
  <c r="S58" i="22"/>
  <c r="U58" i="22"/>
  <c r="W58" i="22" s="1"/>
  <c r="U57" i="22"/>
  <c r="W57" i="22" s="1"/>
  <c r="V56" i="22"/>
  <c r="S56" i="22"/>
  <c r="S60" i="22"/>
  <c r="S66" i="22"/>
  <c r="S67" i="22"/>
  <c r="S57" i="22"/>
  <c r="S62" i="22"/>
  <c r="S68" i="22"/>
  <c r="V73" i="22"/>
  <c r="S73" i="22"/>
  <c r="U73" i="22"/>
  <c r="W73" i="22" s="1"/>
  <c r="S30" i="22"/>
  <c r="V30" i="22"/>
  <c r="U30" i="22"/>
  <c r="W30" i="22" s="1"/>
  <c r="T87" i="22"/>
  <c r="R87" i="22"/>
  <c r="L87" i="22"/>
  <c r="K87" i="22"/>
  <c r="J87" i="22"/>
  <c r="Q76" i="22"/>
  <c r="P76" i="22"/>
  <c r="O76" i="22"/>
  <c r="N76" i="22"/>
  <c r="M76" i="22"/>
  <c r="Q48" i="22"/>
  <c r="P48" i="22"/>
  <c r="O48" i="22"/>
  <c r="N48" i="22"/>
  <c r="M48" i="22"/>
  <c r="Q29" i="22"/>
  <c r="P29" i="22"/>
  <c r="O29" i="22"/>
  <c r="N29" i="22"/>
  <c r="M29" i="22"/>
  <c r="Q70" i="22"/>
  <c r="P70" i="22"/>
  <c r="O70" i="22"/>
  <c r="N70" i="22"/>
  <c r="M70" i="22"/>
  <c r="Q27" i="22"/>
  <c r="P27" i="22"/>
  <c r="O27" i="22"/>
  <c r="N27" i="22"/>
  <c r="M27" i="22"/>
  <c r="Q53" i="22"/>
  <c r="P53" i="22"/>
  <c r="O53" i="22"/>
  <c r="N53" i="22"/>
  <c r="M53" i="22"/>
  <c r="Q20" i="22"/>
  <c r="P20" i="22"/>
  <c r="O20" i="22"/>
  <c r="N20" i="22"/>
  <c r="M20" i="22"/>
  <c r="Q22" i="22"/>
  <c r="P22" i="22"/>
  <c r="O22" i="22"/>
  <c r="N22" i="22"/>
  <c r="M22" i="22"/>
  <c r="Q19" i="22"/>
  <c r="P19" i="22"/>
  <c r="O19" i="22"/>
  <c r="N19" i="22"/>
  <c r="M19" i="22"/>
  <c r="Q21" i="22"/>
  <c r="P21" i="22"/>
  <c r="O21" i="22"/>
  <c r="N21" i="22"/>
  <c r="M21" i="22"/>
  <c r="Q25" i="22"/>
  <c r="P25" i="22"/>
  <c r="O25" i="22"/>
  <c r="N25" i="22"/>
  <c r="M25" i="22"/>
  <c r="Q83" i="22"/>
  <c r="P83" i="22"/>
  <c r="O83" i="22"/>
  <c r="N83" i="22"/>
  <c r="M83" i="22"/>
  <c r="Q77" i="22"/>
  <c r="P77" i="22"/>
  <c r="O77" i="22"/>
  <c r="N77" i="22"/>
  <c r="M77" i="22"/>
  <c r="Q82" i="22"/>
  <c r="P82" i="22"/>
  <c r="O82" i="22"/>
  <c r="N82" i="22"/>
  <c r="M82" i="22"/>
  <c r="Q80" i="22"/>
  <c r="P80" i="22"/>
  <c r="O80" i="22"/>
  <c r="N80" i="22"/>
  <c r="M80" i="22"/>
  <c r="Q79" i="22"/>
  <c r="P79" i="22"/>
  <c r="O79" i="22"/>
  <c r="N79" i="22"/>
  <c r="M79" i="22"/>
  <c r="Q78" i="22"/>
  <c r="P78" i="22"/>
  <c r="O78" i="22"/>
  <c r="N78" i="22"/>
  <c r="M78" i="22"/>
  <c r="Q75" i="22"/>
  <c r="P75" i="22"/>
  <c r="O75" i="22"/>
  <c r="N75" i="22"/>
  <c r="M75" i="22"/>
  <c r="Q74" i="22"/>
  <c r="P74" i="22"/>
  <c r="O74" i="22"/>
  <c r="N74" i="22"/>
  <c r="M74" i="22"/>
  <c r="Q72" i="22"/>
  <c r="P72" i="22"/>
  <c r="O72" i="22"/>
  <c r="N72" i="22"/>
  <c r="M72" i="22"/>
  <c r="Q71" i="22"/>
  <c r="P71" i="22"/>
  <c r="O71" i="22"/>
  <c r="N71" i="22"/>
  <c r="M71" i="22"/>
  <c r="Q51" i="22"/>
  <c r="P51" i="22"/>
  <c r="O51" i="22"/>
  <c r="N51" i="22"/>
  <c r="M51" i="22"/>
  <c r="Q54" i="22"/>
  <c r="P54" i="22"/>
  <c r="O54" i="22"/>
  <c r="N54" i="22"/>
  <c r="M54" i="22"/>
  <c r="Q52" i="22"/>
  <c r="P52" i="22"/>
  <c r="O52" i="22"/>
  <c r="N52" i="22"/>
  <c r="M52" i="22"/>
  <c r="Q50" i="22"/>
  <c r="P50" i="22"/>
  <c r="O50" i="22"/>
  <c r="N50" i="22"/>
  <c r="M50" i="22"/>
  <c r="Q49" i="22"/>
  <c r="P49" i="22"/>
  <c r="O49" i="22"/>
  <c r="N49" i="22"/>
  <c r="M49" i="22"/>
  <c r="Q47" i="22"/>
  <c r="P47" i="22"/>
  <c r="O47" i="22"/>
  <c r="N47" i="22"/>
  <c r="M47" i="22"/>
  <c r="Q46" i="22"/>
  <c r="P46" i="22"/>
  <c r="O46" i="22"/>
  <c r="N46" i="22"/>
  <c r="M46" i="22"/>
  <c r="Q45" i="22"/>
  <c r="P45" i="22"/>
  <c r="O45" i="22"/>
  <c r="N45" i="22"/>
  <c r="M45" i="22"/>
  <c r="Q41" i="22"/>
  <c r="P41" i="22"/>
  <c r="O41" i="22"/>
  <c r="N41" i="22"/>
  <c r="M41" i="22"/>
  <c r="Q42" i="22"/>
  <c r="P42" i="22"/>
  <c r="O42" i="22"/>
  <c r="N42" i="22"/>
  <c r="M42" i="22"/>
  <c r="Q38" i="22"/>
  <c r="P38" i="22"/>
  <c r="O38" i="22"/>
  <c r="N38" i="22"/>
  <c r="M38" i="22"/>
  <c r="Q36" i="22"/>
  <c r="P36" i="22"/>
  <c r="O36" i="22"/>
  <c r="N36" i="22"/>
  <c r="M36" i="22"/>
  <c r="Q31" i="22"/>
  <c r="P31" i="22"/>
  <c r="O31" i="22"/>
  <c r="N31" i="22"/>
  <c r="M31" i="22"/>
  <c r="Q39" i="22"/>
  <c r="P39" i="22"/>
  <c r="O39" i="22"/>
  <c r="N39" i="22"/>
  <c r="M39" i="22"/>
  <c r="Q37" i="22"/>
  <c r="P37" i="22"/>
  <c r="O37" i="22"/>
  <c r="N37" i="22"/>
  <c r="M37" i="22"/>
  <c r="Q35" i="22"/>
  <c r="P35" i="22"/>
  <c r="O35" i="22"/>
  <c r="N35" i="22"/>
  <c r="M35" i="22"/>
  <c r="Q33" i="22"/>
  <c r="P33" i="22"/>
  <c r="O33" i="22"/>
  <c r="N33" i="22"/>
  <c r="M33" i="22"/>
  <c r="Q32" i="22"/>
  <c r="P32" i="22"/>
  <c r="O32" i="22"/>
  <c r="N32" i="22"/>
  <c r="M32" i="22"/>
  <c r="Q26" i="22"/>
  <c r="P26" i="22"/>
  <c r="O26" i="22"/>
  <c r="N26" i="22"/>
  <c r="M26" i="22"/>
  <c r="Q24" i="22"/>
  <c r="P24" i="22"/>
  <c r="O24" i="22"/>
  <c r="N24" i="22"/>
  <c r="M24" i="22"/>
  <c r="Q23" i="22"/>
  <c r="P23" i="22"/>
  <c r="O23" i="22"/>
  <c r="N23" i="22"/>
  <c r="M23" i="22"/>
  <c r="Q18" i="22"/>
  <c r="P18" i="22"/>
  <c r="O18" i="22"/>
  <c r="N18" i="22"/>
  <c r="M18" i="22"/>
  <c r="U70" i="22" l="1"/>
  <c r="W70" i="22" s="1"/>
  <c r="U54" i="22"/>
  <c r="W54" i="22" s="1"/>
  <c r="U41" i="22"/>
  <c r="W41" i="22" s="1"/>
  <c r="V54" i="22"/>
  <c r="U20" i="22"/>
  <c r="W20" i="22" s="1"/>
  <c r="U26" i="22"/>
  <c r="W26" i="22" s="1"/>
  <c r="V26" i="22"/>
  <c r="V18" i="22"/>
  <c r="V33" i="22"/>
  <c r="U50" i="22"/>
  <c r="W50" i="22" s="1"/>
  <c r="V49" i="22"/>
  <c r="V51" i="22"/>
  <c r="V82" i="22"/>
  <c r="S38" i="22"/>
  <c r="U47" i="22"/>
  <c r="W47" i="22" s="1"/>
  <c r="V72" i="22"/>
  <c r="V42" i="22"/>
  <c r="U36" i="22"/>
  <c r="W36" i="22" s="1"/>
  <c r="V36" i="22"/>
  <c r="U46" i="22"/>
  <c r="W46" i="22" s="1"/>
  <c r="U32" i="22"/>
  <c r="W32" i="22" s="1"/>
  <c r="U72" i="22"/>
  <c r="W72" i="22" s="1"/>
  <c r="U18" i="22"/>
  <c r="W18" i="22" s="1"/>
  <c r="U49" i="22"/>
  <c r="W49" i="22" s="1"/>
  <c r="U71" i="22"/>
  <c r="W71" i="22" s="1"/>
  <c r="U74" i="22"/>
  <c r="W74" i="22" s="1"/>
  <c r="U83" i="22"/>
  <c r="W83" i="22" s="1"/>
  <c r="S82" i="22"/>
  <c r="V19" i="22"/>
  <c r="V48" i="22"/>
  <c r="U29" i="22"/>
  <c r="W29" i="22" s="1"/>
  <c r="U23" i="22"/>
  <c r="W23" i="22" s="1"/>
  <c r="U37" i="22"/>
  <c r="W37" i="22" s="1"/>
  <c r="U45" i="22"/>
  <c r="W45" i="22" s="1"/>
  <c r="U80" i="22"/>
  <c r="W80" i="22" s="1"/>
  <c r="S76" i="22"/>
  <c r="V76" i="22"/>
  <c r="V22" i="22"/>
  <c r="V29" i="22"/>
  <c r="S33" i="22"/>
  <c r="V38" i="22"/>
  <c r="V75" i="22"/>
  <c r="U19" i="22"/>
  <c r="W19" i="22" s="1"/>
  <c r="U48" i="22"/>
  <c r="W48" i="22" s="1"/>
  <c r="U51" i="22"/>
  <c r="W51" i="22" s="1"/>
  <c r="U78" i="22"/>
  <c r="W78" i="22" s="1"/>
  <c r="V78" i="22"/>
  <c r="P87" i="22"/>
  <c r="V39" i="22"/>
  <c r="U52" i="22"/>
  <c r="W52" i="22" s="1"/>
  <c r="S51" i="22"/>
  <c r="V25" i="22"/>
  <c r="Q87" i="22"/>
  <c r="U35" i="22"/>
  <c r="W35" i="22" s="1"/>
  <c r="S49" i="22"/>
  <c r="S52" i="22"/>
  <c r="U77" i="22"/>
  <c r="W77" i="22" s="1"/>
  <c r="S29" i="22"/>
  <c r="U76" i="22"/>
  <c r="W76" i="22" s="1"/>
  <c r="S46" i="22"/>
  <c r="V77" i="22"/>
  <c r="S20" i="22"/>
  <c r="U27" i="22"/>
  <c r="W27" i="22" s="1"/>
  <c r="V80" i="22"/>
  <c r="S27" i="22"/>
  <c r="V46" i="22"/>
  <c r="S83" i="22"/>
  <c r="U38" i="22"/>
  <c r="W38" i="22" s="1"/>
  <c r="S18" i="22"/>
  <c r="U24" i="22"/>
  <c r="W24" i="22" s="1"/>
  <c r="V45" i="22"/>
  <c r="S72" i="22"/>
  <c r="U75" i="22"/>
  <c r="W75" i="22" s="1"/>
  <c r="S79" i="22"/>
  <c r="U53" i="22"/>
  <c r="W53" i="22" s="1"/>
  <c r="S41" i="22"/>
  <c r="V52" i="22"/>
  <c r="V35" i="22"/>
  <c r="S31" i="22"/>
  <c r="V27" i="22"/>
  <c r="S37" i="22"/>
  <c r="V41" i="22"/>
  <c r="U21" i="22"/>
  <c r="W21" i="22" s="1"/>
  <c r="V23" i="22"/>
  <c r="V31" i="22"/>
  <c r="V20" i="22"/>
  <c r="N87" i="22"/>
  <c r="S24" i="22"/>
  <c r="V37" i="22"/>
  <c r="U42" i="22"/>
  <c r="W42" i="22" s="1"/>
  <c r="V47" i="22"/>
  <c r="S75" i="22"/>
  <c r="U79" i="22"/>
  <c r="W79" i="22" s="1"/>
  <c r="V83" i="22"/>
  <c r="U22" i="22"/>
  <c r="W22" i="22" s="1"/>
  <c r="V53" i="22"/>
  <c r="V32" i="22"/>
  <c r="S19" i="22"/>
  <c r="S21" i="22"/>
  <c r="U31" i="22"/>
  <c r="W31" i="22" s="1"/>
  <c r="V71" i="22"/>
  <c r="V74" i="22"/>
  <c r="V21" i="22"/>
  <c r="O87" i="22"/>
  <c r="V24" i="22"/>
  <c r="U33" i="22"/>
  <c r="W33" i="22" s="1"/>
  <c r="U39" i="22"/>
  <c r="W39" i="22" s="1"/>
  <c r="V50" i="22"/>
  <c r="V79" i="22"/>
  <c r="U82" i="22"/>
  <c r="W82" i="22" s="1"/>
  <c r="U25" i="22"/>
  <c r="W25" i="22" s="1"/>
  <c r="V70" i="22"/>
  <c r="S32" i="22"/>
  <c r="S36" i="22"/>
  <c r="S47" i="22"/>
  <c r="S71" i="22"/>
  <c r="S80" i="22"/>
  <c r="S70" i="22"/>
  <c r="M87" i="22"/>
  <c r="S26" i="22"/>
  <c r="S39" i="22"/>
  <c r="S45" i="22"/>
  <c r="S54" i="22"/>
  <c r="S78" i="22"/>
  <c r="S25" i="22"/>
  <c r="S53" i="22"/>
  <c r="S23" i="22"/>
  <c r="S35" i="22"/>
  <c r="S42" i="22"/>
  <c r="S50" i="22"/>
  <c r="S74" i="22"/>
  <c r="S77" i="22"/>
  <c r="S22" i="22"/>
  <c r="S48" i="22"/>
  <c r="V87" i="22" l="1"/>
  <c r="W87" i="22"/>
  <c r="U87" i="22"/>
  <c r="S87" i="22"/>
</calcChain>
</file>

<file path=xl/sharedStrings.xml><?xml version="1.0" encoding="utf-8"?>
<sst xmlns="http://schemas.openxmlformats.org/spreadsheetml/2006/main" count="355" uniqueCount="130">
  <si>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</si>
  <si>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</si>
  <si>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</si>
  <si>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</si>
  <si>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</si>
  <si>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</si>
  <si>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</si>
  <si>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</si>
  <si>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</si>
  <si>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</si>
  <si>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</si>
  <si>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</si>
  <si>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</si>
  <si>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</si>
  <si>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</si>
  <si>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</si>
  <si>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</si>
  <si>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</si>
  <si>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</si>
  <si>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</si>
  <si>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</si>
  <si>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</si>
  <si>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</si>
  <si>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</si>
  <si>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</si>
  <si>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</si>
  <si>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</si>
  <si>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</si>
  <si>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</si>
  <si>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</si>
  <si>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</si>
  <si>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</si>
  <si>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</si>
  <si>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</si>
  <si>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</si>
  <si>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</si>
  <si>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</si>
  <si>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</si>
  <si>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</si>
  <si>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</si>
  <si>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</si>
  <si>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</si>
  <si>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</si>
  <si>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</si>
  <si>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</si>
  <si>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</si>
  <si>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</si>
  <si>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MAIRIN JOSEFINA LEMUS BARRIOS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</si>
  <si>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</si>
  <si>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</si>
  <si>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</si>
  <si>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</si>
  <si>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</si>
  <si>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</si>
  <si>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</si>
  <si>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</si>
  <si>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</si>
  <si>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</si>
  <si>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</si>
  <si>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</si>
  <si>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</si>
  <si>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</si>
  <si>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</si>
  <si>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</si>
  <si>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</si>
  <si>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HUNBERTO GONZALEZ OLIVA</t>
  </si>
  <si>
    <t>LUZ STELLA CALDERON REBELLON</t>
  </si>
  <si>
    <t>MONICA IZABEL VELIZ PEREZ DE ESTRAD</t>
  </si>
  <si>
    <t>EMILIO VILLANUEVA CAGIGAS</t>
  </si>
  <si>
    <t>VILMA DEL VALLE LANZA CASTILLO</t>
  </si>
  <si>
    <t>PRIMITIVO BELEN ACOSTA HUMANEZ</t>
  </si>
  <si>
    <t>DEPARTAMENTO DE TECNOLOGIAS DE LA INFORMACION Y COMUNICACION-  ISFODOSU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</si>
  <si>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</si>
  <si>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</si>
  <si>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</si>
  <si>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</si>
  <si>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</si>
  <si>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</si>
  <si>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</si>
  <si>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</si>
  <si>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COORDINADOR</t>
  </si>
  <si>
    <t>30/11/2024</t>
  </si>
  <si>
    <t>DINORAH ALTAGRACIA DE LIMA JIMENEZ</t>
  </si>
  <si>
    <t>31/5/2024</t>
  </si>
  <si>
    <t>AMMY ESTHER REYNOSO ZAPATA</t>
  </si>
  <si>
    <t>PSICOLOGO CLINICO</t>
  </si>
  <si>
    <t>CRISALMY MATEO SANCHEZ</t>
  </si>
  <si>
    <t>COORDINADOR (A) DE INVESTIGAC</t>
  </si>
  <si>
    <t>SULEIKA JOSEFINA JIMENEZ APONTE</t>
  </si>
  <si>
    <t>AUXILIAR ADMINISTRATIVO</t>
  </si>
  <si>
    <t>DIRECCION DE RECURSOS HUMANOS - ISFODOSU</t>
  </si>
  <si>
    <t>VICERRECTORIA DE INVESTIGACION Y POSTGRADO - ISFODOSU</t>
  </si>
  <si>
    <t>DIVISION DE SERVICIOS GENERALES - RJVM</t>
  </si>
  <si>
    <t>TULIO ENRIQUE CORDERO MATEO</t>
  </si>
  <si>
    <t>ENFERMERA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</si>
  <si>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</si>
  <si>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</si>
  <si>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</si>
  <si>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</si>
  <si>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</si>
  <si>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</si>
  <si>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</si>
  <si>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ANGELA MARIA SANTANA PACHECO</t>
  </si>
  <si>
    <t>AUXILIAR ADMINISTRATIVO I</t>
  </si>
  <si>
    <t>ANGNERYS GRACIELA TORREALBA ESPINOZ</t>
  </si>
  <si>
    <t>BELKIS JAMILETH DUARTE NARES</t>
  </si>
  <si>
    <t>EDELL RUBEN ESCALANTE MARTINEZ</t>
  </si>
  <si>
    <t>ELENA MARIA RAMOS RODRIGUEZ</t>
  </si>
  <si>
    <t>MEDICO</t>
  </si>
  <si>
    <t>ELIZABETH POLANCO DE SANCHEZ</t>
  </si>
  <si>
    <t>FANNY LORENA LEON BRICEÑO</t>
  </si>
  <si>
    <t>FELIPE DE JESUS CORDERO GONZALEZ</t>
  </si>
  <si>
    <t>FRANKLIN RAFAEL ASTUDILLO VILLALBA</t>
  </si>
  <si>
    <t>LAZARO PEREZ ACOSTA</t>
  </si>
  <si>
    <t>MERCEDES  CARMEN ACOSTA</t>
  </si>
  <si>
    <t>MIGUEL ANGEL GUEVARA ACOSTA</t>
  </si>
  <si>
    <t>NIURKA FIGUEREDO REMON</t>
  </si>
  <si>
    <t>NOUR ADOUMIEH COCONAS</t>
  </si>
  <si>
    <t>RAFAEL ESPINOSA</t>
  </si>
  <si>
    <t>RAFAEL PASTOR MARTINEZ VARGAS</t>
  </si>
  <si>
    <t>ROGEL RAFAEL ROJAS BELLO</t>
  </si>
  <si>
    <t>VICERRECTORIA EJECUTIVA - LNNM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</si>
  <si>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</si>
  <si>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</si>
  <si>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</si>
  <si>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</si>
  <si>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</si>
  <si>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</si>
  <si>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</si>
  <si>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Nómina Personal Carácter Eventual -JUNIO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</si>
</sst>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8" xfId="0" applyFont="1" applyBorder="1"/>
    <xf numFmtId="0" fontId="7" fillId="0" borderId="5" xfId="0" applyFont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Fill="1"/>
    <xf numFmtId="0" fontId="7" fillId="0" borderId="8" xfId="0" applyFont="1" applyFill="1" applyBorder="1"/>
    <xf numFmtId="0" fontId="7" fillId="0" borderId="0" xfId="0" applyFont="1" applyFill="1" applyBorder="1"/>
    <xf numFmtId="0" fontId="2" fillId="0" borderId="0" xfId="0" applyFont="1" applyFill="1"/>
    <xf numFmtId="0" fontId="8" fillId="0" borderId="0" xfId="0" applyFont="1" applyFill="1"/>
    <xf numFmtId="43" fontId="8" fillId="0" borderId="0" xfId="0" applyNumberFormat="1" applyFont="1" applyFill="1"/>
    <xf numFmtId="0" fontId="7" fillId="0" borderId="0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8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5E1F58-B7FD-4A8E-BF11-8B9223C70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715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CCD0B-9866-48A2-8B99-341E9A54A32F}">
  <sheetPr>
    <pageSetUpPr fitToPage="1"/>
  </sheetPr>
  <dimension ref="B1:AL87"/>
  <sheetViews>
    <sheetView showGridLines="0" tabSelected="1" topLeftCell="A13" zoomScaleNormal="100" zoomScaleSheetLayoutView="80" workbookViewId="0">
      <selection activeCell="E9" sqref="E9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53.28515625" style="21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.85546875" style="8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24" width="13.42578125" style="49" customWidth="1"/>
    <col min="25" max="25" width="23.42578125" style="49" customWidth="1"/>
    <col min="26" max="26" width="16.140625" style="49" customWidth="1"/>
    <col min="27" max="27" width="10.85546875" style="49"/>
    <col min="28" max="28" width="0" style="49" hidden="1" customWidth="1"/>
    <col min="29" max="29" width="11.42578125" style="49" bestFit="1" customWidth="1"/>
    <col min="30" max="30" width="8.42578125" style="49" bestFit="1" customWidth="1"/>
    <col min="31" max="31" width="8.28515625" style="49" bestFit="1" customWidth="1"/>
    <col min="32" max="38" width="10.85546875" style="49"/>
    <col min="39" max="16384" width="10.85546875" style="8"/>
  </cols>
  <sheetData>
    <row r="1" spans="2:38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2" spans="2:38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</row>
    <row r="3" spans="2:38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</row>
    <row r="4" spans="2:38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2:38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</row>
    <row r="6" spans="2:38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</row>
    <row r="7" spans="2:38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</row>
    <row r="8" spans="2:38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</row>
    <row r="9" spans="2:38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</row>
    <row r="10" spans="2:38" s="4" customFormat="1" ht="18" x14ac:dyDescent="0.25">
      <c r="B10" s="42" t="s">
        <v>0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2:38" s="4" customFormat="1" ht="18" customHeight="1" x14ac:dyDescent="0.2">
      <c r="B11" s="43" t="s">
        <v>34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2:38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</row>
    <row r="13" spans="2:38" s="4" customFormat="1" ht="15.75" x14ac:dyDescent="0.25">
      <c r="B13" s="44" t="s">
        <v>129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2:38" x14ac:dyDescent="0.2">
      <c r="B14" s="39" t="s">
        <v>1</v>
      </c>
      <c r="C14" s="7"/>
      <c r="D14" s="45" t="s">
        <v>2</v>
      </c>
      <c r="E14" s="45" t="s">
        <v>3</v>
      </c>
      <c r="F14" s="39" t="s">
        <v>4</v>
      </c>
      <c r="G14" s="39" t="s">
        <v>5</v>
      </c>
      <c r="H14" s="46" t="s">
        <v>6</v>
      </c>
      <c r="I14" s="46"/>
      <c r="J14" s="38" t="s">
        <v>7</v>
      </c>
      <c r="K14" s="38" t="s">
        <v>8</v>
      </c>
      <c r="L14" s="38" t="s">
        <v>9</v>
      </c>
      <c r="M14" s="39" t="s">
        <v>10</v>
      </c>
      <c r="N14" s="39"/>
      <c r="O14" s="39"/>
      <c r="P14" s="39"/>
      <c r="Q14" s="39"/>
      <c r="R14" s="39"/>
      <c r="S14" s="39"/>
      <c r="T14" s="25"/>
      <c r="U14" s="40" t="s">
        <v>11</v>
      </c>
      <c r="V14" s="40"/>
      <c r="W14" s="38" t="s">
        <v>12</v>
      </c>
    </row>
    <row r="15" spans="2:38" x14ac:dyDescent="0.2">
      <c r="B15" s="39"/>
      <c r="C15" s="9"/>
      <c r="D15" s="45"/>
      <c r="E15" s="45"/>
      <c r="F15" s="39"/>
      <c r="G15" s="39"/>
      <c r="H15" s="46"/>
      <c r="I15" s="46"/>
      <c r="J15" s="38"/>
      <c r="K15" s="38"/>
      <c r="L15" s="38"/>
      <c r="M15" s="41" t="s">
        <v>13</v>
      </c>
      <c r="N15" s="41"/>
      <c r="O15" s="10"/>
      <c r="P15" s="41" t="s">
        <v>14</v>
      </c>
      <c r="Q15" s="41"/>
      <c r="R15" s="36" t="s">
        <v>15</v>
      </c>
      <c r="S15" s="36" t="s">
        <v>16</v>
      </c>
      <c r="T15" s="36" t="s">
        <v>17</v>
      </c>
      <c r="U15" s="36" t="s">
        <v>18</v>
      </c>
      <c r="V15" s="36" t="s">
        <v>19</v>
      </c>
      <c r="W15" s="38"/>
    </row>
    <row r="16" spans="2:38" s="12" customFormat="1" ht="24" x14ac:dyDescent="0.2">
      <c r="B16" s="39"/>
      <c r="C16" s="11" t="s">
        <v>20</v>
      </c>
      <c r="D16" s="45"/>
      <c r="E16" s="45"/>
      <c r="F16" s="39"/>
      <c r="G16" s="39"/>
      <c r="H16" s="24" t="s">
        <v>21</v>
      </c>
      <c r="I16" s="24" t="s">
        <v>22</v>
      </c>
      <c r="J16" s="38"/>
      <c r="K16" s="38"/>
      <c r="L16" s="38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36"/>
      <c r="S16" s="36"/>
      <c r="T16" s="36"/>
      <c r="U16" s="36"/>
      <c r="V16" s="36"/>
      <c r="W16" s="38"/>
      <c r="X16" s="53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53"/>
    </row>
    <row r="17" spans="2:38" s="12" customFormat="1" x14ac:dyDescent="0.2">
      <c r="B17" s="29"/>
      <c r="C17" s="30" t="s">
        <v>28</v>
      </c>
      <c r="D17" s="31"/>
      <c r="E17" s="31"/>
      <c r="F17" s="32"/>
      <c r="G17" s="32"/>
      <c r="H17" s="32"/>
      <c r="I17" s="32"/>
      <c r="J17" s="33"/>
      <c r="K17" s="33"/>
      <c r="L17" s="33"/>
      <c r="M17" s="33"/>
      <c r="N17" s="33"/>
      <c r="O17" s="34"/>
      <c r="P17" s="33"/>
      <c r="Q17" s="33"/>
      <c r="R17" s="34"/>
      <c r="S17" s="34"/>
      <c r="T17" s="34"/>
      <c r="U17" s="34"/>
      <c r="V17" s="34"/>
      <c r="W17" s="35"/>
      <c r="X17" s="54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53"/>
    </row>
    <row r="18" spans="2:38" x14ac:dyDescent="0.2">
      <c r="B18" s="28">
        <v>1</v>
      </c>
      <c r="C18" s="47" t="s">
        <v>72</v>
      </c>
      <c r="D18" s="48" t="s">
        <v>33</v>
      </c>
      <c r="E18" s="14" t="s">
        <v>78</v>
      </c>
      <c r="F18" s="15" t="s">
        <v>29</v>
      </c>
      <c r="G18" s="15" t="s">
        <v>30</v>
      </c>
      <c r="H18" s="16">
        <v>45170</v>
      </c>
      <c r="I18" s="16">
        <v>45351</v>
      </c>
      <c r="J18" s="17">
        <v>65000</v>
      </c>
      <c r="K18" s="17">
        <v>4084.48</v>
      </c>
      <c r="L18" s="17">
        <v>0</v>
      </c>
      <c r="M18" s="17">
        <f>+J18*2.87%</f>
        <v>1865.5</v>
      </c>
      <c r="N18" s="17">
        <f>J18*7.1%</f>
        <v>4615</v>
      </c>
      <c r="O18" s="17">
        <f>J18*1.15%</f>
        <v>747.5</v>
      </c>
      <c r="P18" s="17">
        <f>+J18*3.04%</f>
        <v>1976</v>
      </c>
      <c r="Q18" s="17">
        <f>J18*7.09%</f>
        <v>4608.5</v>
      </c>
      <c r="R18" s="17">
        <v>1715.4599999999991</v>
      </c>
      <c r="S18" s="17">
        <f>M18+N18+O18+P18+Q18</f>
        <v>13812.5</v>
      </c>
      <c r="T18" s="17"/>
      <c r="U18" s="17">
        <f>+M18+P18+R18+T18+K18+L18</f>
        <v>9641.4399999999987</v>
      </c>
      <c r="V18" s="17">
        <f>+Q18+O18+N18</f>
        <v>9971</v>
      </c>
      <c r="W18" s="17">
        <f>+J18-U18</f>
        <v>55358.559999999998</v>
      </c>
      <c r="X18" s="54"/>
    </row>
    <row r="19" spans="2:38" x14ac:dyDescent="0.2">
      <c r="B19" s="28">
        <v>2</v>
      </c>
      <c r="C19" s="13" t="s">
        <v>90</v>
      </c>
      <c r="D19" s="14" t="s">
        <v>84</v>
      </c>
      <c r="E19" s="14" t="s">
        <v>85</v>
      </c>
      <c r="F19" s="15" t="s">
        <v>29</v>
      </c>
      <c r="G19" s="15" t="s">
        <v>31</v>
      </c>
      <c r="H19" s="16">
        <v>45352</v>
      </c>
      <c r="I19" s="16">
        <v>45535</v>
      </c>
      <c r="J19" s="17">
        <v>92000</v>
      </c>
      <c r="K19" s="17">
        <v>10223.57</v>
      </c>
      <c r="L19" s="17">
        <v>0</v>
      </c>
      <c r="M19" s="17">
        <f>+J19*2.87%</f>
        <v>2640.4</v>
      </c>
      <c r="N19" s="17">
        <f>J19*7.1%</f>
        <v>6531.9999999999991</v>
      </c>
      <c r="O19" s="17">
        <f>J19*1.15%</f>
        <v>1058</v>
      </c>
      <c r="P19" s="17">
        <f>+J19*3.04%</f>
        <v>2796.8</v>
      </c>
      <c r="Q19" s="17">
        <f>J19*7.09%</f>
        <v>6522.8</v>
      </c>
      <c r="R19" s="17"/>
      <c r="S19" s="17">
        <f>M19+N19+O19+P19+Q19</f>
        <v>19550</v>
      </c>
      <c r="T19" s="17"/>
      <c r="U19" s="17">
        <f>+M19+P19+R19+T19+K19+L19</f>
        <v>15660.77</v>
      </c>
      <c r="V19" s="17">
        <f>+Q19+O19+N19</f>
        <v>14112.8</v>
      </c>
      <c r="W19" s="17">
        <f>+J19-U19</f>
        <v>76339.23</v>
      </c>
      <c r="X19" s="54"/>
    </row>
    <row r="20" spans="2:38" x14ac:dyDescent="0.2">
      <c r="B20" s="28">
        <v>3</v>
      </c>
      <c r="C20" s="13" t="s">
        <v>91</v>
      </c>
      <c r="D20" s="14" t="s">
        <v>86</v>
      </c>
      <c r="E20" s="14" t="s">
        <v>87</v>
      </c>
      <c r="F20" s="15" t="s">
        <v>29</v>
      </c>
      <c r="G20" s="15" t="s">
        <v>31</v>
      </c>
      <c r="H20" s="16">
        <v>45352</v>
      </c>
      <c r="I20" s="16">
        <v>45535</v>
      </c>
      <c r="J20" s="17">
        <v>75000</v>
      </c>
      <c r="K20" s="17">
        <v>6309.38</v>
      </c>
      <c r="L20" s="17">
        <v>0</v>
      </c>
      <c r="M20" s="17">
        <f>+J20*2.87%</f>
        <v>2152.5</v>
      </c>
      <c r="N20" s="17">
        <f>J20*7.1%</f>
        <v>5324.9999999999991</v>
      </c>
      <c r="O20" s="17">
        <f>J20*1.15%</f>
        <v>862.5</v>
      </c>
      <c r="P20" s="17">
        <f>+J20*3.04%</f>
        <v>2280</v>
      </c>
      <c r="Q20" s="17">
        <f>J20*7.09%</f>
        <v>5317.5</v>
      </c>
      <c r="R20" s="17"/>
      <c r="S20" s="17">
        <f>M20+N20+O20+P20+Q20</f>
        <v>15937.5</v>
      </c>
      <c r="T20" s="17"/>
      <c r="U20" s="17">
        <f>+M20+P20+R20+T20+K20+L20</f>
        <v>10741.880000000001</v>
      </c>
      <c r="V20" s="17">
        <f>+Q20+O20+N20</f>
        <v>11505</v>
      </c>
      <c r="W20" s="17">
        <f>+J20-U20</f>
        <v>64258.119999999995</v>
      </c>
      <c r="X20" s="54"/>
    </row>
    <row r="21" spans="2:38" ht="12" customHeight="1" x14ac:dyDescent="0.2">
      <c r="B21" s="28">
        <v>4</v>
      </c>
      <c r="C21" s="13" t="s">
        <v>39</v>
      </c>
      <c r="D21" s="14" t="s">
        <v>82</v>
      </c>
      <c r="E21" s="14" t="s">
        <v>80</v>
      </c>
      <c r="F21" s="15" t="s">
        <v>29</v>
      </c>
      <c r="G21" s="15" t="s">
        <v>31</v>
      </c>
      <c r="H21" s="16">
        <v>44938</v>
      </c>
      <c r="I21" s="16" t="s">
        <v>83</v>
      </c>
      <c r="J21" s="17">
        <v>130000</v>
      </c>
      <c r="K21" s="17">
        <v>19162.12</v>
      </c>
      <c r="L21" s="17">
        <v>0</v>
      </c>
      <c r="M21" s="17">
        <f>+J21*2.87%</f>
        <v>3731</v>
      </c>
      <c r="N21" s="17">
        <f>J21*7.1%</f>
        <v>9230</v>
      </c>
      <c r="O21" s="17">
        <f>J21*1.15%</f>
        <v>1495</v>
      </c>
      <c r="P21" s="17">
        <f>+J21*3.04%</f>
        <v>3952</v>
      </c>
      <c r="Q21" s="17">
        <f>J21*7.09%</f>
        <v>9217</v>
      </c>
      <c r="R21" s="17">
        <v>0</v>
      </c>
      <c r="S21" s="17">
        <f>M21+N21+O21+P21+Q21</f>
        <v>27625</v>
      </c>
      <c r="T21" s="17">
        <v>0</v>
      </c>
      <c r="U21" s="17">
        <f>+M21+P21+R21+T21+K21+L21</f>
        <v>26845.119999999999</v>
      </c>
      <c r="V21" s="17">
        <f>+Q21+O21+N21</f>
        <v>19942</v>
      </c>
      <c r="W21" s="17">
        <f>+J21-U21</f>
        <v>103154.88</v>
      </c>
      <c r="X21" s="54"/>
    </row>
    <row r="22" spans="2:38" x14ac:dyDescent="0.2">
      <c r="B22" s="28">
        <v>5</v>
      </c>
      <c r="C22" s="13" t="s">
        <v>90</v>
      </c>
      <c r="D22" s="27" t="s">
        <v>109</v>
      </c>
      <c r="E22" s="27" t="s">
        <v>94</v>
      </c>
      <c r="F22" s="15" t="s">
        <v>29</v>
      </c>
      <c r="G22" s="15" t="s">
        <v>31</v>
      </c>
      <c r="H22" s="16">
        <v>45385</v>
      </c>
      <c r="I22" s="16">
        <v>45504</v>
      </c>
      <c r="J22" s="17">
        <v>45000</v>
      </c>
      <c r="K22" s="17">
        <v>1148.33</v>
      </c>
      <c r="L22" s="17">
        <v>0</v>
      </c>
      <c r="M22" s="17">
        <f>+J22*2.87%</f>
        <v>1291.5</v>
      </c>
      <c r="N22" s="17">
        <f>J22*7.1%</f>
        <v>3194.9999999999995</v>
      </c>
      <c r="O22" s="17">
        <f>J22*1.15%</f>
        <v>517.5</v>
      </c>
      <c r="P22" s="17">
        <f>+J22*3.04%</f>
        <v>1368</v>
      </c>
      <c r="Q22" s="17">
        <f>J22*7.09%</f>
        <v>3190.5</v>
      </c>
      <c r="R22" s="17"/>
      <c r="S22" s="17">
        <f>M22+N22+O22+P22+Q22</f>
        <v>9562.5</v>
      </c>
      <c r="T22" s="17"/>
      <c r="U22" s="17">
        <f>+M22+P22+R22+T22+K22+L22</f>
        <v>3807.83</v>
      </c>
      <c r="V22" s="17">
        <f>+Q22+O22+N22</f>
        <v>6903</v>
      </c>
      <c r="W22" s="18">
        <f>+J22-U22</f>
        <v>41192.17</v>
      </c>
      <c r="X22" s="54"/>
    </row>
    <row r="23" spans="2:38" x14ac:dyDescent="0.2">
      <c r="B23" s="28">
        <v>6</v>
      </c>
      <c r="C23" s="13" t="s">
        <v>71</v>
      </c>
      <c r="D23" s="14" t="s">
        <v>35</v>
      </c>
      <c r="E23" s="14" t="s">
        <v>36</v>
      </c>
      <c r="F23" s="15" t="s">
        <v>29</v>
      </c>
      <c r="G23" s="15" t="s">
        <v>30</v>
      </c>
      <c r="H23" s="16">
        <v>45170</v>
      </c>
      <c r="I23" s="16">
        <v>45351</v>
      </c>
      <c r="J23" s="17">
        <v>75000</v>
      </c>
      <c r="K23" s="17">
        <v>6309.38</v>
      </c>
      <c r="L23" s="17">
        <v>0</v>
      </c>
      <c r="M23" s="17">
        <f>+J23*2.87%</f>
        <v>2152.5</v>
      </c>
      <c r="N23" s="17">
        <f>J23*7.1%</f>
        <v>5324.9999999999991</v>
      </c>
      <c r="O23" s="17">
        <f>J23*1.15%</f>
        <v>862.5</v>
      </c>
      <c r="P23" s="17">
        <f>+J23*3.04%</f>
        <v>2280</v>
      </c>
      <c r="Q23" s="17">
        <f>J23*7.09%</f>
        <v>5317.5</v>
      </c>
      <c r="R23" s="17">
        <v>0</v>
      </c>
      <c r="S23" s="17">
        <f>M23+N23+O23+P23+Q23</f>
        <v>15937.5</v>
      </c>
      <c r="T23" s="17">
        <v>0</v>
      </c>
      <c r="U23" s="17">
        <f>+M23+P23+R23+T23+K23+L23</f>
        <v>10741.880000000001</v>
      </c>
      <c r="V23" s="17">
        <f>+Q23+O23+N23</f>
        <v>11505</v>
      </c>
      <c r="W23" s="18">
        <f>+J23-U23</f>
        <v>64258.119999999995</v>
      </c>
      <c r="X23" s="54"/>
    </row>
    <row r="24" spans="2:38" x14ac:dyDescent="0.2">
      <c r="B24" s="28">
        <v>7</v>
      </c>
      <c r="C24" s="13" t="s">
        <v>39</v>
      </c>
      <c r="D24" s="14" t="s">
        <v>37</v>
      </c>
      <c r="E24" s="14" t="s">
        <v>40</v>
      </c>
      <c r="F24" s="15" t="s">
        <v>29</v>
      </c>
      <c r="G24" s="15" t="s">
        <v>31</v>
      </c>
      <c r="H24" s="16">
        <v>45170</v>
      </c>
      <c r="I24" s="16">
        <v>45351</v>
      </c>
      <c r="J24" s="17">
        <v>130000</v>
      </c>
      <c r="K24" s="17">
        <v>19162.12</v>
      </c>
      <c r="L24" s="17">
        <v>0</v>
      </c>
      <c r="M24" s="17">
        <f>+J24*2.87%</f>
        <v>3731</v>
      </c>
      <c r="N24" s="17">
        <f>J24*7.1%</f>
        <v>9230</v>
      </c>
      <c r="O24" s="17">
        <f>J24*1.15%</f>
        <v>1495</v>
      </c>
      <c r="P24" s="17">
        <f>+J24*3.04%</f>
        <v>3952</v>
      </c>
      <c r="Q24" s="17">
        <f>J24*7.09%</f>
        <v>9217</v>
      </c>
      <c r="R24" s="17">
        <v>0</v>
      </c>
      <c r="S24" s="17">
        <f>M24+N24+O24+P24+Q24</f>
        <v>27625</v>
      </c>
      <c r="T24" s="17">
        <v>0</v>
      </c>
      <c r="U24" s="17">
        <f>+M24+P24+R24+T24+K24+L24</f>
        <v>26845.119999999999</v>
      </c>
      <c r="V24" s="17">
        <f>+Q24+O24+N24</f>
        <v>19942</v>
      </c>
      <c r="W24" s="18">
        <f>+J24-U24</f>
        <v>103154.88</v>
      </c>
      <c r="X24" s="54"/>
    </row>
    <row r="25" spans="2:38" x14ac:dyDescent="0.2">
      <c r="B25" s="28">
        <v>8</v>
      </c>
      <c r="C25" s="13" t="s">
        <v>39</v>
      </c>
      <c r="D25" s="48" t="s">
        <v>79</v>
      </c>
      <c r="E25" s="14" t="s">
        <v>80</v>
      </c>
      <c r="F25" s="15" t="s">
        <v>29</v>
      </c>
      <c r="G25" s="15" t="s">
        <v>31</v>
      </c>
      <c r="H25" s="16">
        <v>44937</v>
      </c>
      <c r="I25" s="16" t="s">
        <v>81</v>
      </c>
      <c r="J25" s="17">
        <v>130000</v>
      </c>
      <c r="K25" s="17">
        <v>18733.25</v>
      </c>
      <c r="L25" s="17">
        <v>0</v>
      </c>
      <c r="M25" s="17">
        <f>+J25*2.87%</f>
        <v>3731</v>
      </c>
      <c r="N25" s="17">
        <f>J25*7.1%</f>
        <v>9230</v>
      </c>
      <c r="O25" s="17">
        <f>J25*1.15%</f>
        <v>1495</v>
      </c>
      <c r="P25" s="17">
        <f>+J25*3.04%</f>
        <v>3952</v>
      </c>
      <c r="Q25" s="17">
        <f>J25*7.09%</f>
        <v>9217</v>
      </c>
      <c r="R25" s="17">
        <v>1715.4599999999991</v>
      </c>
      <c r="S25" s="17">
        <f>M25+N25+O25+P25+Q25</f>
        <v>27625</v>
      </c>
      <c r="T25" s="17">
        <v>0</v>
      </c>
      <c r="U25" s="17">
        <f>+M25+P25+R25+T25+K25+L25</f>
        <v>28131.71</v>
      </c>
      <c r="V25" s="17">
        <f>+Q25+O25+N25</f>
        <v>19942</v>
      </c>
      <c r="W25" s="18">
        <f>+J25-U25</f>
        <v>101868.29000000001</v>
      </c>
      <c r="X25" s="54"/>
    </row>
    <row r="26" spans="2:38" x14ac:dyDescent="0.2">
      <c r="B26" s="28">
        <v>9</v>
      </c>
      <c r="C26" s="13" t="s">
        <v>39</v>
      </c>
      <c r="D26" s="14" t="s">
        <v>38</v>
      </c>
      <c r="E26" s="14" t="s">
        <v>40</v>
      </c>
      <c r="F26" s="15" t="s">
        <v>29</v>
      </c>
      <c r="G26" s="15" t="s">
        <v>31</v>
      </c>
      <c r="H26" s="16">
        <v>45231</v>
      </c>
      <c r="I26" s="16">
        <v>45412</v>
      </c>
      <c r="J26" s="17">
        <v>45000</v>
      </c>
      <c r="K26" s="17">
        <v>1148.33</v>
      </c>
      <c r="L26" s="17">
        <v>0</v>
      </c>
      <c r="M26" s="17">
        <f>+J26*2.87%</f>
        <v>1291.5</v>
      </c>
      <c r="N26" s="17">
        <f>J26*7.1%</f>
        <v>3194.9999999999995</v>
      </c>
      <c r="O26" s="17">
        <f>J26*1.15%</f>
        <v>517.5</v>
      </c>
      <c r="P26" s="17">
        <f>+J26*3.04%</f>
        <v>1368</v>
      </c>
      <c r="Q26" s="17">
        <f>J26*7.09%</f>
        <v>3190.5</v>
      </c>
      <c r="R26" s="17">
        <v>0</v>
      </c>
      <c r="S26" s="17">
        <f>M26+N26+O26+P26+Q26</f>
        <v>9562.5</v>
      </c>
      <c r="T26" s="17">
        <v>0</v>
      </c>
      <c r="U26" s="17">
        <f>+M26+P26+R26+T26+K26+L26</f>
        <v>3807.83</v>
      </c>
      <c r="V26" s="17">
        <f>+Q26+O26+N26</f>
        <v>6903</v>
      </c>
      <c r="W26" s="18">
        <f>+J26-U26</f>
        <v>41192.17</v>
      </c>
      <c r="X26" s="54"/>
    </row>
    <row r="27" spans="2:38" x14ac:dyDescent="0.2">
      <c r="B27" s="28">
        <v>10</v>
      </c>
      <c r="C27" s="13" t="s">
        <v>95</v>
      </c>
      <c r="D27" s="14" t="s">
        <v>93</v>
      </c>
      <c r="E27" s="14" t="s">
        <v>78</v>
      </c>
      <c r="F27" s="15" t="s">
        <v>29</v>
      </c>
      <c r="G27" s="15" t="s">
        <v>30</v>
      </c>
      <c r="H27" s="16">
        <v>45383</v>
      </c>
      <c r="I27" s="16">
        <v>45748</v>
      </c>
      <c r="J27" s="17">
        <v>112000</v>
      </c>
      <c r="K27" s="17">
        <v>14928.07</v>
      </c>
      <c r="L27" s="17">
        <v>0</v>
      </c>
      <c r="M27" s="17">
        <f>+J27*2.87%</f>
        <v>3214.4</v>
      </c>
      <c r="N27" s="17">
        <f>J27*7.1%</f>
        <v>7951.9999999999991</v>
      </c>
      <c r="O27" s="17">
        <f>J27*1.15%</f>
        <v>1288</v>
      </c>
      <c r="P27" s="17">
        <f>+J27*3.04%</f>
        <v>3404.8</v>
      </c>
      <c r="Q27" s="17">
        <f>J27*7.09%</f>
        <v>7940.8</v>
      </c>
      <c r="R27" s="17"/>
      <c r="S27" s="17">
        <f>M27+N27+O27+P27+Q27</f>
        <v>23800</v>
      </c>
      <c r="T27" s="17"/>
      <c r="U27" s="17">
        <f>+M27+P27+R27+T27+K27+L27</f>
        <v>21547.27</v>
      </c>
      <c r="V27" s="17">
        <f>+Q27+O27+N27</f>
        <v>17180.8</v>
      </c>
      <c r="W27" s="18">
        <f>+J27-U27</f>
        <v>90452.73</v>
      </c>
      <c r="X27" s="54"/>
    </row>
    <row r="28" spans="2:38" x14ac:dyDescent="0.2">
      <c r="B28" s="31"/>
      <c r="C28" s="30" t="s">
        <v>122</v>
      </c>
      <c r="D28" s="31"/>
      <c r="E28" s="31"/>
      <c r="F28" s="32"/>
      <c r="G28" s="32"/>
      <c r="H28" s="32"/>
      <c r="I28" s="32"/>
      <c r="J28" s="33"/>
      <c r="K28" s="33"/>
      <c r="L28" s="33"/>
      <c r="M28" s="33"/>
      <c r="N28" s="33"/>
      <c r="O28" s="34"/>
      <c r="P28" s="33"/>
      <c r="Q28" s="33"/>
      <c r="R28" s="34"/>
      <c r="S28" s="34"/>
      <c r="T28" s="34"/>
      <c r="U28" s="34"/>
      <c r="V28" s="34"/>
      <c r="W28" s="35"/>
      <c r="X28" s="54"/>
    </row>
    <row r="29" spans="2:38" x14ac:dyDescent="0.2">
      <c r="B29" s="28">
        <v>11</v>
      </c>
      <c r="C29" s="13" t="s">
        <v>73</v>
      </c>
      <c r="D29" s="14" t="s">
        <v>97</v>
      </c>
      <c r="E29" s="14" t="s">
        <v>42</v>
      </c>
      <c r="F29" s="15" t="s">
        <v>29</v>
      </c>
      <c r="G29" s="15" t="s">
        <v>31</v>
      </c>
      <c r="H29" s="16">
        <v>45413</v>
      </c>
      <c r="I29" s="16">
        <v>45535</v>
      </c>
      <c r="J29" s="17">
        <v>32400</v>
      </c>
      <c r="K29" s="17">
        <v>0</v>
      </c>
      <c r="L29" s="17"/>
      <c r="M29" s="17">
        <f>+J29*2.87%</f>
        <v>929.88</v>
      </c>
      <c r="N29" s="17">
        <f>J29*7.1%</f>
        <v>2300.3999999999996</v>
      </c>
      <c r="O29" s="17">
        <f>J29*1.15%</f>
        <v>372.59999999999997</v>
      </c>
      <c r="P29" s="17">
        <f>+J29*3.04%</f>
        <v>984.96</v>
      </c>
      <c r="Q29" s="17">
        <f>J29*7.09%</f>
        <v>2297.1600000000003</v>
      </c>
      <c r="R29" s="17"/>
      <c r="S29" s="17">
        <f>M29+N29+O29+P29+Q29</f>
        <v>6885</v>
      </c>
      <c r="T29" s="17"/>
      <c r="U29" s="17">
        <f>+M29+P29+R29+T29+K29+L29</f>
        <v>1914.8400000000001</v>
      </c>
      <c r="V29" s="17">
        <f>+Q29+O29+N29</f>
        <v>4970.16</v>
      </c>
      <c r="W29" s="17">
        <f>+J29-U29</f>
        <v>30485.16</v>
      </c>
      <c r="X29" s="54"/>
    </row>
    <row r="30" spans="2:38" x14ac:dyDescent="0.2">
      <c r="B30" s="28">
        <v>12</v>
      </c>
      <c r="C30" s="13" t="s">
        <v>73</v>
      </c>
      <c r="D30" s="14" t="s">
        <v>51</v>
      </c>
      <c r="E30" s="14" t="s">
        <v>42</v>
      </c>
      <c r="F30" s="15" t="s">
        <v>29</v>
      </c>
      <c r="G30" s="15" t="s">
        <v>30</v>
      </c>
      <c r="H30" s="16">
        <v>45170</v>
      </c>
      <c r="I30" s="16">
        <v>45351</v>
      </c>
      <c r="J30" s="17">
        <v>120000</v>
      </c>
      <c r="K30" s="17">
        <v>16809.87</v>
      </c>
      <c r="L30" s="17">
        <v>0</v>
      </c>
      <c r="M30" s="17">
        <f>+J30*2.87%</f>
        <v>3444</v>
      </c>
      <c r="N30" s="17">
        <f>J30*7.1%</f>
        <v>8520</v>
      </c>
      <c r="O30" s="17">
        <f>J30*1.15%</f>
        <v>1380</v>
      </c>
      <c r="P30" s="17">
        <f>+J30*3.04%</f>
        <v>3648</v>
      </c>
      <c r="Q30" s="17">
        <f>J30*7.09%</f>
        <v>8508</v>
      </c>
      <c r="R30" s="17">
        <v>0</v>
      </c>
      <c r="S30" s="17">
        <f>M30+N30+O30+P30+Q30</f>
        <v>25500</v>
      </c>
      <c r="T30" s="17">
        <v>0</v>
      </c>
      <c r="U30" s="17">
        <f>+M30+P30+R30+T30+K30+L30</f>
        <v>23901.87</v>
      </c>
      <c r="V30" s="17">
        <f>+Q30+O30+N30</f>
        <v>18408</v>
      </c>
      <c r="W30" s="17">
        <f>+J30-U30</f>
        <v>96098.13</v>
      </c>
      <c r="X30" s="54"/>
    </row>
    <row r="31" spans="2:38" x14ac:dyDescent="0.2">
      <c r="B31" s="28">
        <v>13</v>
      </c>
      <c r="C31" s="13" t="s">
        <v>73</v>
      </c>
      <c r="D31" s="14" t="s">
        <v>65</v>
      </c>
      <c r="E31" s="14" t="s">
        <v>42</v>
      </c>
      <c r="F31" s="15" t="s">
        <v>29</v>
      </c>
      <c r="G31" s="15" t="s">
        <v>30</v>
      </c>
      <c r="H31" s="16">
        <v>45170</v>
      </c>
      <c r="I31" s="16">
        <v>45351</v>
      </c>
      <c r="J31" s="17">
        <v>33000</v>
      </c>
      <c r="K31" s="17">
        <v>0</v>
      </c>
      <c r="L31" s="17">
        <v>0</v>
      </c>
      <c r="M31" s="17">
        <f>+J31*2.87%</f>
        <v>947.1</v>
      </c>
      <c r="N31" s="17">
        <f>J31*7.1%</f>
        <v>2343</v>
      </c>
      <c r="O31" s="17">
        <f>J31*1.15%</f>
        <v>379.5</v>
      </c>
      <c r="P31" s="17">
        <f>+J31*3.04%</f>
        <v>1003.2</v>
      </c>
      <c r="Q31" s="17">
        <f>J31*7.09%</f>
        <v>2339.7000000000003</v>
      </c>
      <c r="R31" s="17"/>
      <c r="S31" s="17">
        <f>M31+N31+O31+P31+Q31</f>
        <v>7012.5</v>
      </c>
      <c r="T31" s="17">
        <v>6446.16</v>
      </c>
      <c r="U31" s="17">
        <f>+M31+P31+R31+T31+K31+L31</f>
        <v>8396.4599999999991</v>
      </c>
      <c r="V31" s="17">
        <f>+Q31+O31+N31</f>
        <v>5062.2000000000007</v>
      </c>
      <c r="W31" s="17">
        <f>+J31-U31</f>
        <v>24603.54</v>
      </c>
      <c r="X31" s="54"/>
    </row>
    <row r="32" spans="2:38" x14ac:dyDescent="0.2">
      <c r="B32" s="28">
        <v>14</v>
      </c>
      <c r="C32" s="13" t="s">
        <v>73</v>
      </c>
      <c r="D32" s="14" t="s">
        <v>59</v>
      </c>
      <c r="E32" s="14" t="s">
        <v>42</v>
      </c>
      <c r="F32" s="15" t="s">
        <v>29</v>
      </c>
      <c r="G32" s="15" t="s">
        <v>30</v>
      </c>
      <c r="H32" s="16">
        <v>45170</v>
      </c>
      <c r="I32" s="16">
        <v>45351</v>
      </c>
      <c r="J32" s="17">
        <v>120000</v>
      </c>
      <c r="K32" s="17">
        <v>16809.87</v>
      </c>
      <c r="L32" s="17">
        <v>0</v>
      </c>
      <c r="M32" s="17">
        <f>+J32*2.87%</f>
        <v>3444</v>
      </c>
      <c r="N32" s="17">
        <f>J32*7.1%</f>
        <v>8520</v>
      </c>
      <c r="O32" s="17">
        <f>J32*1.15%</f>
        <v>1380</v>
      </c>
      <c r="P32" s="17">
        <f>+J32*3.04%</f>
        <v>3648</v>
      </c>
      <c r="Q32" s="17">
        <f>J32*7.09%</f>
        <v>8508</v>
      </c>
      <c r="R32" s="17">
        <v>0</v>
      </c>
      <c r="S32" s="17">
        <f>M32+N32+O32+P32+Q32</f>
        <v>25500</v>
      </c>
      <c r="T32" s="17">
        <v>0</v>
      </c>
      <c r="U32" s="17">
        <f>+M32+P32+R32+T32+K32+L32</f>
        <v>23901.87</v>
      </c>
      <c r="V32" s="17">
        <f>+Q32+O32+N32</f>
        <v>18408</v>
      </c>
      <c r="W32" s="17">
        <f>+J32-U32</f>
        <v>96098.13</v>
      </c>
      <c r="X32" s="54"/>
    </row>
    <row r="33" spans="2:24" x14ac:dyDescent="0.2">
      <c r="B33" s="28">
        <v>15</v>
      </c>
      <c r="C33" s="13" t="s">
        <v>73</v>
      </c>
      <c r="D33" s="14" t="s">
        <v>63</v>
      </c>
      <c r="E33" s="14" t="s">
        <v>42</v>
      </c>
      <c r="F33" s="15" t="s">
        <v>29</v>
      </c>
      <c r="G33" s="15" t="s">
        <v>31</v>
      </c>
      <c r="H33" s="16">
        <v>45170</v>
      </c>
      <c r="I33" s="16">
        <v>45351</v>
      </c>
      <c r="J33" s="17">
        <v>120000</v>
      </c>
      <c r="K33" s="17">
        <v>16809.87</v>
      </c>
      <c r="L33" s="17">
        <v>0</v>
      </c>
      <c r="M33" s="17">
        <f>+J33*2.87%</f>
        <v>3444</v>
      </c>
      <c r="N33" s="17">
        <f>J33*7.1%</f>
        <v>8520</v>
      </c>
      <c r="O33" s="17">
        <f>J33*1.15%</f>
        <v>1380</v>
      </c>
      <c r="P33" s="17">
        <f>+J33*3.04%</f>
        <v>3648</v>
      </c>
      <c r="Q33" s="17">
        <f>J33*7.09%</f>
        <v>8508</v>
      </c>
      <c r="R33" s="17">
        <v>0</v>
      </c>
      <c r="S33" s="17">
        <f>M33+N33+O33+P33+Q33</f>
        <v>25500</v>
      </c>
      <c r="T33" s="17">
        <v>0</v>
      </c>
      <c r="U33" s="17">
        <f>+M33+P33+R33+T33+K33+L33</f>
        <v>23901.87</v>
      </c>
      <c r="V33" s="17">
        <f>+Q33+O33+N33</f>
        <v>18408</v>
      </c>
      <c r="W33" s="17">
        <f>+J33-U33</f>
        <v>96098.13</v>
      </c>
      <c r="X33" s="54"/>
    </row>
    <row r="34" spans="2:24" x14ac:dyDescent="0.2">
      <c r="B34" s="28">
        <v>16</v>
      </c>
      <c r="C34" s="13" t="s">
        <v>73</v>
      </c>
      <c r="D34" s="14" t="s">
        <v>113</v>
      </c>
      <c r="E34" s="14" t="s">
        <v>42</v>
      </c>
      <c r="F34" s="15" t="s">
        <v>29</v>
      </c>
      <c r="G34" s="15" t="s">
        <v>30</v>
      </c>
      <c r="H34" s="16">
        <v>45413</v>
      </c>
      <c r="I34" s="16">
        <v>45535</v>
      </c>
      <c r="J34" s="17">
        <v>15000</v>
      </c>
      <c r="K34" s="17"/>
      <c r="L34" s="17"/>
      <c r="M34" s="17">
        <f>+J34*2.87%</f>
        <v>430.5</v>
      </c>
      <c r="N34" s="17">
        <f>J34*7.1%</f>
        <v>1065</v>
      </c>
      <c r="O34" s="17">
        <f>J34*1.15%</f>
        <v>172.5</v>
      </c>
      <c r="P34" s="17">
        <f>+J34*3.04%</f>
        <v>456</v>
      </c>
      <c r="Q34" s="17">
        <f>J34*7.09%</f>
        <v>1063.5</v>
      </c>
      <c r="R34" s="17"/>
      <c r="S34" s="17">
        <f>M34+N34+O34+P34+Q34</f>
        <v>3187.5</v>
      </c>
      <c r="T34" s="17"/>
      <c r="U34" s="17">
        <f>+M34+P34+R34+T34+K34+L34</f>
        <v>886.5</v>
      </c>
      <c r="V34" s="17">
        <f>+Q34+O34+N34</f>
        <v>2301</v>
      </c>
      <c r="W34" s="17">
        <f>+J34-U34</f>
        <v>14113.5</v>
      </c>
      <c r="X34" s="54"/>
    </row>
    <row r="35" spans="2:24" x14ac:dyDescent="0.2">
      <c r="B35" s="28">
        <v>17</v>
      </c>
      <c r="C35" s="13" t="s">
        <v>73</v>
      </c>
      <c r="D35" s="14" t="s">
        <v>48</v>
      </c>
      <c r="E35" s="14" t="s">
        <v>42</v>
      </c>
      <c r="F35" s="15" t="s">
        <v>29</v>
      </c>
      <c r="G35" s="15" t="s">
        <v>30</v>
      </c>
      <c r="H35" s="16">
        <v>45170</v>
      </c>
      <c r="I35" s="16">
        <v>45351</v>
      </c>
      <c r="J35" s="17">
        <v>120000</v>
      </c>
      <c r="K35" s="17">
        <v>16809.87</v>
      </c>
      <c r="L35" s="17">
        <v>0</v>
      </c>
      <c r="M35" s="17">
        <f>+J35*2.87%</f>
        <v>3444</v>
      </c>
      <c r="N35" s="17">
        <f>J35*7.1%</f>
        <v>8520</v>
      </c>
      <c r="O35" s="17">
        <f>J35*1.15%</f>
        <v>1380</v>
      </c>
      <c r="P35" s="17">
        <f>+J35*3.04%</f>
        <v>3648</v>
      </c>
      <c r="Q35" s="17">
        <f>J35*7.09%</f>
        <v>8508</v>
      </c>
      <c r="R35" s="17">
        <v>0</v>
      </c>
      <c r="S35" s="17">
        <f>M35+N35+O35+P35+Q35</f>
        <v>25500</v>
      </c>
      <c r="T35" s="17">
        <v>0</v>
      </c>
      <c r="U35" s="17">
        <f>+M35+P35+R35+T35+K35+L35</f>
        <v>23901.87</v>
      </c>
      <c r="V35" s="17">
        <f>+Q35+O35+N35</f>
        <v>18408</v>
      </c>
      <c r="W35" s="18">
        <f>+J35-U35</f>
        <v>96098.13</v>
      </c>
      <c r="X35" s="54"/>
    </row>
    <row r="36" spans="2:24" x14ac:dyDescent="0.2">
      <c r="B36" s="28">
        <v>18</v>
      </c>
      <c r="C36" s="13" t="s">
        <v>73</v>
      </c>
      <c r="D36" s="14" t="s">
        <v>66</v>
      </c>
      <c r="E36" s="14" t="s">
        <v>42</v>
      </c>
      <c r="F36" s="15" t="s">
        <v>29</v>
      </c>
      <c r="G36" s="15" t="s">
        <v>31</v>
      </c>
      <c r="H36" s="16">
        <v>45170</v>
      </c>
      <c r="I36" s="16">
        <v>45351</v>
      </c>
      <c r="J36" s="17">
        <v>120000</v>
      </c>
      <c r="K36" s="17">
        <v>16809.87</v>
      </c>
      <c r="L36" s="17">
        <v>0</v>
      </c>
      <c r="M36" s="17">
        <f>+J36*2.87%</f>
        <v>3444</v>
      </c>
      <c r="N36" s="17">
        <f>J36*7.1%</f>
        <v>8520</v>
      </c>
      <c r="O36" s="17">
        <f>J36*1.15%</f>
        <v>1380</v>
      </c>
      <c r="P36" s="17">
        <f>+J36*3.04%</f>
        <v>3648</v>
      </c>
      <c r="Q36" s="17">
        <f>J36*7.09%</f>
        <v>8508</v>
      </c>
      <c r="R36" s="17">
        <v>0</v>
      </c>
      <c r="S36" s="17">
        <f>M36+N36+O36+P36+Q36</f>
        <v>25500</v>
      </c>
      <c r="T36" s="17">
        <v>0</v>
      </c>
      <c r="U36" s="17">
        <f>+M36+P36+R36+T36+K36+L36</f>
        <v>23901.87</v>
      </c>
      <c r="V36" s="17">
        <f>+Q36+O36+N36</f>
        <v>18408</v>
      </c>
      <c r="W36" s="18">
        <f>+J36-U36</f>
        <v>96098.13</v>
      </c>
      <c r="X36" s="54"/>
    </row>
    <row r="37" spans="2:24" x14ac:dyDescent="0.2">
      <c r="B37" s="28">
        <v>19</v>
      </c>
      <c r="C37" s="13" t="s">
        <v>73</v>
      </c>
      <c r="D37" s="14" t="s">
        <v>47</v>
      </c>
      <c r="E37" s="14" t="s">
        <v>42</v>
      </c>
      <c r="F37" s="15" t="s">
        <v>29</v>
      </c>
      <c r="G37" s="15" t="s">
        <v>31</v>
      </c>
      <c r="H37" s="16">
        <v>45170</v>
      </c>
      <c r="I37" s="16">
        <v>45351</v>
      </c>
      <c r="J37" s="17">
        <v>120000</v>
      </c>
      <c r="K37" s="17">
        <v>16809.87</v>
      </c>
      <c r="L37" s="17">
        <v>0</v>
      </c>
      <c r="M37" s="17">
        <f>+J37*2.87%</f>
        <v>3444</v>
      </c>
      <c r="N37" s="17">
        <f>J37*7.1%</f>
        <v>8520</v>
      </c>
      <c r="O37" s="17">
        <f>J37*1.15%</f>
        <v>1380</v>
      </c>
      <c r="P37" s="17">
        <f>+J37*3.04%</f>
        <v>3648</v>
      </c>
      <c r="Q37" s="17">
        <f>J37*7.09%</f>
        <v>8508</v>
      </c>
      <c r="R37" s="17">
        <v>0</v>
      </c>
      <c r="S37" s="17">
        <f>M37+N37+O37+P37+Q37</f>
        <v>25500</v>
      </c>
      <c r="T37" s="17">
        <v>0</v>
      </c>
      <c r="U37" s="17">
        <f>+M37+P37+R37+T37+K37+L37</f>
        <v>23901.87</v>
      </c>
      <c r="V37" s="17">
        <f>+Q37+O37+N37</f>
        <v>18408</v>
      </c>
      <c r="W37" s="18">
        <f>+J37-U37</f>
        <v>96098.13</v>
      </c>
      <c r="X37" s="54"/>
    </row>
    <row r="38" spans="2:24" x14ac:dyDescent="0.2">
      <c r="B38" s="28">
        <v>20</v>
      </c>
      <c r="C38" s="13" t="s">
        <v>73</v>
      </c>
      <c r="D38" s="14" t="s">
        <v>70</v>
      </c>
      <c r="E38" s="14" t="s">
        <v>42</v>
      </c>
      <c r="F38" s="15" t="s">
        <v>29</v>
      </c>
      <c r="G38" s="15" t="s">
        <v>30</v>
      </c>
      <c r="H38" s="16">
        <v>45170</v>
      </c>
      <c r="I38" s="16">
        <v>45351</v>
      </c>
      <c r="J38" s="17">
        <v>120000</v>
      </c>
      <c r="K38" s="17">
        <v>16809.87</v>
      </c>
      <c r="L38" s="17">
        <v>0</v>
      </c>
      <c r="M38" s="17">
        <f>+J38*2.87%</f>
        <v>3444</v>
      </c>
      <c r="N38" s="17">
        <f>J38*7.1%</f>
        <v>8520</v>
      </c>
      <c r="O38" s="17">
        <f>J38*1.15%</f>
        <v>1380</v>
      </c>
      <c r="P38" s="17">
        <f>+J38*3.04%</f>
        <v>3648</v>
      </c>
      <c r="Q38" s="17">
        <f>J38*7.09%</f>
        <v>8508</v>
      </c>
      <c r="R38" s="17">
        <v>0</v>
      </c>
      <c r="S38" s="17">
        <f>M38+N38+O38+P38+Q38</f>
        <v>25500</v>
      </c>
      <c r="T38" s="17">
        <v>0</v>
      </c>
      <c r="U38" s="17">
        <f>+M38+P38+R38+T38+K38+L38</f>
        <v>23901.87</v>
      </c>
      <c r="V38" s="17">
        <f>+Q38+O38+N38</f>
        <v>18408</v>
      </c>
      <c r="W38" s="18">
        <f>+J38-U38</f>
        <v>96098.13</v>
      </c>
      <c r="X38" s="54"/>
    </row>
    <row r="39" spans="2:24" x14ac:dyDescent="0.2">
      <c r="B39" s="28">
        <v>21</v>
      </c>
      <c r="C39" s="13" t="s">
        <v>73</v>
      </c>
      <c r="D39" s="14" t="s">
        <v>46</v>
      </c>
      <c r="E39" s="14" t="s">
        <v>42</v>
      </c>
      <c r="F39" s="15" t="s">
        <v>29</v>
      </c>
      <c r="G39" s="15" t="s">
        <v>30</v>
      </c>
      <c r="H39" s="16">
        <v>45170</v>
      </c>
      <c r="I39" s="16">
        <v>45351</v>
      </c>
      <c r="J39" s="17">
        <v>120000</v>
      </c>
      <c r="K39" s="17">
        <v>16809.87</v>
      </c>
      <c r="L39" s="17">
        <v>0</v>
      </c>
      <c r="M39" s="17">
        <f>+J39*2.87%</f>
        <v>3444</v>
      </c>
      <c r="N39" s="17">
        <f>J39*7.1%</f>
        <v>8520</v>
      </c>
      <c r="O39" s="17">
        <f>J39*1.15%</f>
        <v>1380</v>
      </c>
      <c r="P39" s="17">
        <f>+J39*3.04%</f>
        <v>3648</v>
      </c>
      <c r="Q39" s="17">
        <f>J39*7.09%</f>
        <v>8508</v>
      </c>
      <c r="R39" s="17">
        <v>0</v>
      </c>
      <c r="S39" s="17">
        <f>M39+N39+O39+P39+Q39</f>
        <v>25500</v>
      </c>
      <c r="T39" s="17">
        <v>0</v>
      </c>
      <c r="U39" s="17">
        <f>+M39+P39+R39+T39+K39+L39</f>
        <v>23901.87</v>
      </c>
      <c r="V39" s="17">
        <f>+Q39+O39+N39</f>
        <v>18408</v>
      </c>
      <c r="W39" s="18">
        <f>+J39-U39</f>
        <v>96098.13</v>
      </c>
      <c r="X39" s="54"/>
    </row>
    <row r="40" spans="2:24" ht="12" customHeight="1" x14ac:dyDescent="0.2">
      <c r="B40" s="31"/>
      <c r="C40" s="30" t="s">
        <v>123</v>
      </c>
      <c r="D40" s="31"/>
      <c r="E40" s="31"/>
      <c r="F40" s="32"/>
      <c r="G40" s="32"/>
      <c r="H40" s="32"/>
      <c r="I40" s="32"/>
      <c r="J40" s="33"/>
      <c r="K40" s="33"/>
      <c r="L40" s="33"/>
      <c r="M40" s="33"/>
      <c r="N40" s="33"/>
      <c r="O40" s="34"/>
      <c r="P40" s="33"/>
      <c r="Q40" s="33"/>
      <c r="R40" s="34"/>
      <c r="S40" s="34"/>
      <c r="T40" s="34"/>
      <c r="U40" s="34"/>
      <c r="V40" s="34"/>
      <c r="W40" s="35"/>
      <c r="X40" s="54"/>
    </row>
    <row r="41" spans="2:24" x14ac:dyDescent="0.2">
      <c r="B41" s="28">
        <v>22</v>
      </c>
      <c r="C41" s="13" t="s">
        <v>77</v>
      </c>
      <c r="D41" s="14" t="s">
        <v>68</v>
      </c>
      <c r="E41" s="14" t="s">
        <v>42</v>
      </c>
      <c r="F41" s="15" t="s">
        <v>29</v>
      </c>
      <c r="G41" s="15" t="s">
        <v>30</v>
      </c>
      <c r="H41" s="16">
        <v>45170</v>
      </c>
      <c r="I41" s="16">
        <v>45351</v>
      </c>
      <c r="J41" s="17">
        <v>45000</v>
      </c>
      <c r="K41" s="17">
        <v>1148.33</v>
      </c>
      <c r="L41" s="17">
        <v>0</v>
      </c>
      <c r="M41" s="17">
        <f>+J41*2.87%</f>
        <v>1291.5</v>
      </c>
      <c r="N41" s="17">
        <f>J41*7.1%</f>
        <v>3194.9999999999995</v>
      </c>
      <c r="O41" s="17">
        <f>J41*1.15%</f>
        <v>517.5</v>
      </c>
      <c r="P41" s="17">
        <f>+J41*3.04%</f>
        <v>1368</v>
      </c>
      <c r="Q41" s="17">
        <f>J41*7.09%</f>
        <v>3190.5</v>
      </c>
      <c r="R41" s="17">
        <v>0</v>
      </c>
      <c r="S41" s="17">
        <f>M41+N41+O41+P41+Q41</f>
        <v>9562.5</v>
      </c>
      <c r="T41" s="17">
        <v>0</v>
      </c>
      <c r="U41" s="17">
        <f>+M41+P41+R41+T41+K41+L41</f>
        <v>3807.83</v>
      </c>
      <c r="V41" s="17">
        <f>+Q41+O41+N41</f>
        <v>6903</v>
      </c>
      <c r="W41" s="18">
        <f>+J41-U41</f>
        <v>41192.17</v>
      </c>
      <c r="X41" s="54"/>
    </row>
    <row r="42" spans="2:24" x14ac:dyDescent="0.2">
      <c r="B42" s="28">
        <v>23</v>
      </c>
      <c r="C42" s="13" t="s">
        <v>77</v>
      </c>
      <c r="D42" s="14" t="s">
        <v>64</v>
      </c>
      <c r="E42" s="14" t="s">
        <v>42</v>
      </c>
      <c r="F42" s="15" t="s">
        <v>29</v>
      </c>
      <c r="G42" s="15" t="s">
        <v>30</v>
      </c>
      <c r="H42" s="16">
        <v>45170</v>
      </c>
      <c r="I42" s="16">
        <v>45351</v>
      </c>
      <c r="J42" s="17">
        <v>120000</v>
      </c>
      <c r="K42" s="17">
        <v>16809.87</v>
      </c>
      <c r="L42" s="17">
        <v>0</v>
      </c>
      <c r="M42" s="17">
        <f>+J42*2.87%</f>
        <v>3444</v>
      </c>
      <c r="N42" s="17">
        <f>J42*7.1%</f>
        <v>8520</v>
      </c>
      <c r="O42" s="17">
        <f>J42*1.15%</f>
        <v>1380</v>
      </c>
      <c r="P42" s="17">
        <f>+J42*3.04%</f>
        <v>3648</v>
      </c>
      <c r="Q42" s="17">
        <f>J42*7.09%</f>
        <v>8508</v>
      </c>
      <c r="R42" s="17">
        <v>0</v>
      </c>
      <c r="S42" s="17">
        <f>M42+N42+O42+P42+Q42</f>
        <v>25500</v>
      </c>
      <c r="T42" s="17">
        <v>0</v>
      </c>
      <c r="U42" s="17">
        <f>+M42+P42+R42+T42+K42+L42</f>
        <v>23901.87</v>
      </c>
      <c r="V42" s="17">
        <f>+Q42+O42+N42</f>
        <v>18408</v>
      </c>
      <c r="W42" s="18">
        <f>+J42-U42</f>
        <v>96098.13</v>
      </c>
      <c r="X42" s="54"/>
    </row>
    <row r="43" spans="2:24" x14ac:dyDescent="0.2">
      <c r="B43" s="31"/>
      <c r="C43" s="30" t="s">
        <v>124</v>
      </c>
      <c r="D43" s="31"/>
      <c r="E43" s="31"/>
      <c r="F43" s="32"/>
      <c r="G43" s="32"/>
      <c r="H43" s="32"/>
      <c r="I43" s="32"/>
      <c r="J43" s="33"/>
      <c r="K43" s="33"/>
      <c r="L43" s="33"/>
      <c r="M43" s="33"/>
      <c r="N43" s="33"/>
      <c r="O43" s="34"/>
      <c r="P43" s="33"/>
      <c r="Q43" s="33"/>
      <c r="R43" s="34"/>
      <c r="S43" s="34"/>
      <c r="T43" s="34"/>
      <c r="U43" s="34"/>
      <c r="V43" s="34"/>
      <c r="W43" s="35"/>
      <c r="X43" s="54"/>
    </row>
    <row r="44" spans="2:24" x14ac:dyDescent="0.2">
      <c r="B44" s="28">
        <v>24</v>
      </c>
      <c r="C44" s="13" t="s">
        <v>75</v>
      </c>
      <c r="D44" s="27" t="s">
        <v>102</v>
      </c>
      <c r="E44" s="27" t="s">
        <v>103</v>
      </c>
      <c r="F44" s="15" t="s">
        <v>29</v>
      </c>
      <c r="G44" s="15" t="s">
        <v>31</v>
      </c>
      <c r="H44" s="16">
        <v>45444</v>
      </c>
      <c r="I44" s="16">
        <v>45473</v>
      </c>
      <c r="J44" s="17">
        <v>30000</v>
      </c>
      <c r="K44" s="17"/>
      <c r="L44" s="17">
        <v>0</v>
      </c>
      <c r="M44" s="17">
        <f>+J44*2.87%</f>
        <v>861</v>
      </c>
      <c r="N44" s="17">
        <f>J44*7.1%</f>
        <v>2130</v>
      </c>
      <c r="O44" s="17">
        <f>J44*1.15%</f>
        <v>345</v>
      </c>
      <c r="P44" s="17">
        <f>+J44*3.04%</f>
        <v>912</v>
      </c>
      <c r="Q44" s="17">
        <f>J44*7.09%</f>
        <v>2127</v>
      </c>
      <c r="R44" s="17"/>
      <c r="S44" s="17">
        <f>M44+N44+O44+P44+Q44</f>
        <v>6375</v>
      </c>
      <c r="T44" s="17"/>
      <c r="U44" s="17">
        <f>+M44+P44+R44+T44+K44+L44</f>
        <v>1773</v>
      </c>
      <c r="V44" s="17">
        <f>+Q44+O44+N44</f>
        <v>4602</v>
      </c>
      <c r="W44" s="18">
        <f>+J44-U44</f>
        <v>28227</v>
      </c>
      <c r="X44" s="54"/>
    </row>
    <row r="45" spans="2:24" x14ac:dyDescent="0.2">
      <c r="B45" s="28">
        <v>25</v>
      </c>
      <c r="C45" s="13" t="s">
        <v>75</v>
      </c>
      <c r="D45" s="14" t="s">
        <v>52</v>
      </c>
      <c r="E45" s="14" t="s">
        <v>42</v>
      </c>
      <c r="F45" s="15" t="s">
        <v>29</v>
      </c>
      <c r="G45" s="15" t="s">
        <v>30</v>
      </c>
      <c r="H45" s="16">
        <v>45170</v>
      </c>
      <c r="I45" s="16">
        <v>45351</v>
      </c>
      <c r="J45" s="17">
        <v>120000</v>
      </c>
      <c r="K45" s="17">
        <v>16809.87</v>
      </c>
      <c r="L45" s="17">
        <v>0</v>
      </c>
      <c r="M45" s="17">
        <f>+J45*2.87%</f>
        <v>3444</v>
      </c>
      <c r="N45" s="17">
        <f>J45*7.1%</f>
        <v>8520</v>
      </c>
      <c r="O45" s="17">
        <f>J45*1.15%</f>
        <v>1380</v>
      </c>
      <c r="P45" s="17">
        <f>+J45*3.04%</f>
        <v>3648</v>
      </c>
      <c r="Q45" s="17">
        <f>J45*7.09%</f>
        <v>8508</v>
      </c>
      <c r="R45" s="17">
        <v>0</v>
      </c>
      <c r="S45" s="17">
        <f>M45+N45+O45+P45+Q45</f>
        <v>25500</v>
      </c>
      <c r="T45" s="17">
        <v>0</v>
      </c>
      <c r="U45" s="17">
        <f>+M45+P45+R45+T45+K45+L45</f>
        <v>23901.87</v>
      </c>
      <c r="V45" s="17">
        <f>+Q45+O45+N45</f>
        <v>18408</v>
      </c>
      <c r="W45" s="18">
        <f>+J45-U45</f>
        <v>96098.13</v>
      </c>
      <c r="X45" s="54"/>
    </row>
    <row r="46" spans="2:24" x14ac:dyDescent="0.2">
      <c r="B46" s="28">
        <v>26</v>
      </c>
      <c r="C46" s="13" t="s">
        <v>75</v>
      </c>
      <c r="D46" s="14" t="s">
        <v>56</v>
      </c>
      <c r="E46" s="14" t="s">
        <v>42</v>
      </c>
      <c r="F46" s="15" t="s">
        <v>29</v>
      </c>
      <c r="G46" s="15" t="s">
        <v>30</v>
      </c>
      <c r="H46" s="16">
        <v>45170</v>
      </c>
      <c r="I46" s="16">
        <v>45351</v>
      </c>
      <c r="J46" s="17">
        <v>86400</v>
      </c>
      <c r="K46" s="17">
        <v>8906.31</v>
      </c>
      <c r="L46" s="17">
        <v>0</v>
      </c>
      <c r="M46" s="17">
        <f>+J46*2.87%</f>
        <v>2479.6799999999998</v>
      </c>
      <c r="N46" s="17">
        <f>J46*7.1%</f>
        <v>6134.4</v>
      </c>
      <c r="O46" s="17">
        <f>J46*1.15%</f>
        <v>993.6</v>
      </c>
      <c r="P46" s="17">
        <f>+J46*3.04%</f>
        <v>2626.56</v>
      </c>
      <c r="Q46" s="17">
        <f>J46*7.09%</f>
        <v>6125.76</v>
      </c>
      <c r="R46" s="17">
        <v>0</v>
      </c>
      <c r="S46" s="17">
        <f>M46+N46+O46+P46+Q46</f>
        <v>18360</v>
      </c>
      <c r="T46" s="17">
        <v>0</v>
      </c>
      <c r="U46" s="17">
        <f>+M46+P46+R46+T46+K46+L46</f>
        <v>14012.55</v>
      </c>
      <c r="V46" s="17">
        <f>+Q46+O46+N46</f>
        <v>13253.76</v>
      </c>
      <c r="W46" s="18">
        <f>+J46-U46</f>
        <v>72387.45</v>
      </c>
      <c r="X46" s="54"/>
    </row>
    <row r="47" spans="2:24" x14ac:dyDescent="0.2">
      <c r="B47" s="28">
        <v>27</v>
      </c>
      <c r="C47" s="13" t="s">
        <v>75</v>
      </c>
      <c r="D47" s="14" t="s">
        <v>61</v>
      </c>
      <c r="E47" s="14" t="s">
        <v>42</v>
      </c>
      <c r="F47" s="15" t="s">
        <v>29</v>
      </c>
      <c r="G47" s="15" t="s">
        <v>30</v>
      </c>
      <c r="H47" s="16">
        <v>45170</v>
      </c>
      <c r="I47" s="16">
        <v>45351</v>
      </c>
      <c r="J47" s="17">
        <v>60000</v>
      </c>
      <c r="K47" s="17">
        <v>3486.68</v>
      </c>
      <c r="L47" s="17">
        <v>0</v>
      </c>
      <c r="M47" s="17">
        <f>+J47*2.87%</f>
        <v>1722</v>
      </c>
      <c r="N47" s="17">
        <f>J47*7.1%</f>
        <v>4260</v>
      </c>
      <c r="O47" s="17">
        <f>J47*1.15%</f>
        <v>690</v>
      </c>
      <c r="P47" s="17">
        <f>+J47*3.04%</f>
        <v>1824</v>
      </c>
      <c r="Q47" s="17">
        <f>J47*7.09%</f>
        <v>4254</v>
      </c>
      <c r="R47" s="17">
        <v>0</v>
      </c>
      <c r="S47" s="17">
        <f>M47+N47+O47+P47+Q47</f>
        <v>12750</v>
      </c>
      <c r="T47" s="17">
        <v>0</v>
      </c>
      <c r="U47" s="17">
        <f>+M47+P47+R47+T47+K47+L47</f>
        <v>7032.68</v>
      </c>
      <c r="V47" s="17">
        <f>+Q47+O47+N47</f>
        <v>9204</v>
      </c>
      <c r="W47" s="18">
        <f>+J47-U47</f>
        <v>52967.32</v>
      </c>
      <c r="X47" s="54"/>
    </row>
    <row r="48" spans="2:24" x14ac:dyDescent="0.2">
      <c r="B48" s="28">
        <v>28</v>
      </c>
      <c r="C48" s="13" t="s">
        <v>75</v>
      </c>
      <c r="D48" s="14" t="s">
        <v>99</v>
      </c>
      <c r="E48" s="14" t="s">
        <v>42</v>
      </c>
      <c r="F48" s="15" t="s">
        <v>29</v>
      </c>
      <c r="G48" s="15" t="s">
        <v>31</v>
      </c>
      <c r="H48" s="16">
        <v>45413</v>
      </c>
      <c r="I48" s="16">
        <v>45535</v>
      </c>
      <c r="J48" s="17">
        <v>79200</v>
      </c>
      <c r="K48" s="17">
        <v>7212.69</v>
      </c>
      <c r="L48" s="17"/>
      <c r="M48" s="17">
        <f>+J48*2.87%</f>
        <v>2273.04</v>
      </c>
      <c r="N48" s="17">
        <f>J48*7.1%</f>
        <v>5623.2</v>
      </c>
      <c r="O48" s="17">
        <f>J48*1.15%</f>
        <v>910.8</v>
      </c>
      <c r="P48" s="17">
        <f>+J48*3.04%</f>
        <v>2407.6799999999998</v>
      </c>
      <c r="Q48" s="17">
        <f>J48*7.09%</f>
        <v>5615.2800000000007</v>
      </c>
      <c r="R48" s="17"/>
      <c r="S48" s="17">
        <f>M48+N48+O48+P48+Q48</f>
        <v>16830</v>
      </c>
      <c r="T48" s="17"/>
      <c r="U48" s="17">
        <f>+M48+P48+R48+T48+K48+L48</f>
        <v>11893.41</v>
      </c>
      <c r="V48" s="17">
        <f>+Q48+O48+N48</f>
        <v>12149.28</v>
      </c>
      <c r="W48" s="18">
        <f>+J48-U48</f>
        <v>67306.59</v>
      </c>
      <c r="X48" s="54"/>
    </row>
    <row r="49" spans="2:24" ht="12" customHeight="1" x14ac:dyDescent="0.2">
      <c r="B49" s="28">
        <v>29</v>
      </c>
      <c r="C49" s="13" t="s">
        <v>75</v>
      </c>
      <c r="D49" s="14" t="s">
        <v>53</v>
      </c>
      <c r="E49" s="14" t="s">
        <v>42</v>
      </c>
      <c r="F49" s="15" t="s">
        <v>29</v>
      </c>
      <c r="G49" s="15" t="s">
        <v>31</v>
      </c>
      <c r="H49" s="16">
        <v>45170</v>
      </c>
      <c r="I49" s="16">
        <v>45351</v>
      </c>
      <c r="J49" s="17">
        <v>96000</v>
      </c>
      <c r="K49" s="17">
        <v>11164.47</v>
      </c>
      <c r="L49" s="17">
        <v>0</v>
      </c>
      <c r="M49" s="17">
        <f>+J49*2.87%</f>
        <v>2755.2</v>
      </c>
      <c r="N49" s="17">
        <f>J49*7.1%</f>
        <v>6815.9999999999991</v>
      </c>
      <c r="O49" s="17">
        <f>J49*1.15%</f>
        <v>1104</v>
      </c>
      <c r="P49" s="17">
        <f>+J49*3.04%</f>
        <v>2918.4</v>
      </c>
      <c r="Q49" s="17">
        <f>J49*7.09%</f>
        <v>6806.4000000000005</v>
      </c>
      <c r="R49" s="17">
        <v>0</v>
      </c>
      <c r="S49" s="17">
        <f>M49+N49+O49+P49+Q49</f>
        <v>20400</v>
      </c>
      <c r="T49" s="17">
        <v>0</v>
      </c>
      <c r="U49" s="17">
        <f>+M49+P49+R49+T49+K49+L49</f>
        <v>16838.07</v>
      </c>
      <c r="V49" s="17">
        <f>+Q49+O49+N49</f>
        <v>14726.4</v>
      </c>
      <c r="W49" s="18">
        <f>+J49-U49</f>
        <v>79161.929999999993</v>
      </c>
      <c r="X49" s="54"/>
    </row>
    <row r="50" spans="2:24" x14ac:dyDescent="0.2">
      <c r="B50" s="28">
        <v>30</v>
      </c>
      <c r="C50" s="13" t="s">
        <v>75</v>
      </c>
      <c r="D50" s="48" t="s">
        <v>55</v>
      </c>
      <c r="E50" s="48" t="s">
        <v>42</v>
      </c>
      <c r="F50" s="15" t="s">
        <v>29</v>
      </c>
      <c r="G50" s="15" t="s">
        <v>30</v>
      </c>
      <c r="H50" s="16">
        <v>45170</v>
      </c>
      <c r="I50" s="16">
        <v>45351</v>
      </c>
      <c r="J50" s="17">
        <v>43200</v>
      </c>
      <c r="K50" s="17">
        <v>894.28</v>
      </c>
      <c r="L50" s="17">
        <v>0</v>
      </c>
      <c r="M50" s="17">
        <f>+J50*2.87%</f>
        <v>1239.8399999999999</v>
      </c>
      <c r="N50" s="17">
        <f>J50*7.1%</f>
        <v>3067.2</v>
      </c>
      <c r="O50" s="17">
        <f>J50*1.15%</f>
        <v>496.8</v>
      </c>
      <c r="P50" s="17">
        <f>+J50*3.04%</f>
        <v>1313.28</v>
      </c>
      <c r="Q50" s="17">
        <f>J50*7.09%</f>
        <v>3062.88</v>
      </c>
      <c r="R50" s="17">
        <v>0</v>
      </c>
      <c r="S50" s="17">
        <f>M50+N50+O50+P50+Q50</f>
        <v>9180</v>
      </c>
      <c r="T50" s="17">
        <v>0</v>
      </c>
      <c r="U50" s="17">
        <f>+M50+P50+R50+T50+K50+L50</f>
        <v>3447.3999999999996</v>
      </c>
      <c r="V50" s="17">
        <f>+Q50+O50+N50</f>
        <v>6626.88</v>
      </c>
      <c r="W50" s="18">
        <f>+J50-U50</f>
        <v>39752.6</v>
      </c>
      <c r="X50" s="54"/>
    </row>
    <row r="51" spans="2:24" x14ac:dyDescent="0.2">
      <c r="B51" s="28">
        <v>31</v>
      </c>
      <c r="C51" s="13" t="s">
        <v>75</v>
      </c>
      <c r="D51" s="14" t="s">
        <v>67</v>
      </c>
      <c r="E51" s="14" t="s">
        <v>42</v>
      </c>
      <c r="F51" s="15" t="s">
        <v>29</v>
      </c>
      <c r="G51" s="15" t="s">
        <v>31</v>
      </c>
      <c r="H51" s="16">
        <v>45170</v>
      </c>
      <c r="I51" s="16">
        <v>45351</v>
      </c>
      <c r="J51" s="17">
        <v>72600</v>
      </c>
      <c r="K51" s="17">
        <v>5857.74</v>
      </c>
      <c r="L51" s="17">
        <v>0</v>
      </c>
      <c r="M51" s="17">
        <f>+J51*2.87%</f>
        <v>2083.62</v>
      </c>
      <c r="N51" s="17">
        <f>J51*7.1%</f>
        <v>5154.5999999999995</v>
      </c>
      <c r="O51" s="17">
        <f>J51*1.15%</f>
        <v>834.9</v>
      </c>
      <c r="P51" s="17">
        <f>+J51*3.04%</f>
        <v>2207.04</v>
      </c>
      <c r="Q51" s="17">
        <f>J51*7.09%</f>
        <v>5147.34</v>
      </c>
      <c r="R51" s="17">
        <v>0</v>
      </c>
      <c r="S51" s="17">
        <f>M51+N51+O51+P51+Q51</f>
        <v>15427.5</v>
      </c>
      <c r="T51" s="17">
        <v>0</v>
      </c>
      <c r="U51" s="17">
        <f>+M51+P51+R51+T51+K51+L51</f>
        <v>10148.4</v>
      </c>
      <c r="V51" s="17">
        <f>+Q51+O51+N51</f>
        <v>11136.84</v>
      </c>
      <c r="W51" s="18">
        <f>+J51-U51</f>
        <v>62451.6</v>
      </c>
      <c r="X51" s="54"/>
    </row>
    <row r="52" spans="2:24" x14ac:dyDescent="0.2">
      <c r="B52" s="28">
        <v>32</v>
      </c>
      <c r="C52" s="13" t="s">
        <v>75</v>
      </c>
      <c r="D52" s="14" t="s">
        <v>62</v>
      </c>
      <c r="E52" s="14" t="s">
        <v>42</v>
      </c>
      <c r="F52" s="15" t="s">
        <v>29</v>
      </c>
      <c r="G52" s="15" t="s">
        <v>30</v>
      </c>
      <c r="H52" s="16">
        <v>45170</v>
      </c>
      <c r="I52" s="16">
        <v>45351</v>
      </c>
      <c r="J52" s="17">
        <v>120000</v>
      </c>
      <c r="K52" s="17">
        <v>16809.87</v>
      </c>
      <c r="L52" s="17">
        <v>0</v>
      </c>
      <c r="M52" s="17">
        <f>+J52*2.87%</f>
        <v>3444</v>
      </c>
      <c r="N52" s="17">
        <f>J52*7.1%</f>
        <v>8520</v>
      </c>
      <c r="O52" s="17">
        <f>J52*1.15%</f>
        <v>1380</v>
      </c>
      <c r="P52" s="17">
        <f>+J52*3.04%</f>
        <v>3648</v>
      </c>
      <c r="Q52" s="17">
        <f>J52*7.09%</f>
        <v>8508</v>
      </c>
      <c r="R52" s="17">
        <v>0</v>
      </c>
      <c r="S52" s="17">
        <f>M52+N52+O52+P52+Q52</f>
        <v>25500</v>
      </c>
      <c r="T52" s="17">
        <v>0</v>
      </c>
      <c r="U52" s="17">
        <f>+M52+P52+R52+T52+K52+L52</f>
        <v>23901.87</v>
      </c>
      <c r="V52" s="17">
        <f>+Q52+O52+N52</f>
        <v>18408</v>
      </c>
      <c r="W52" s="18">
        <f>+J52-U52</f>
        <v>96098.13</v>
      </c>
      <c r="X52" s="54"/>
    </row>
    <row r="53" spans="2:24" x14ac:dyDescent="0.2">
      <c r="B53" s="28">
        <v>33</v>
      </c>
      <c r="C53" s="13" t="s">
        <v>92</v>
      </c>
      <c r="D53" s="14" t="s">
        <v>88</v>
      </c>
      <c r="E53" s="14" t="s">
        <v>89</v>
      </c>
      <c r="F53" s="15" t="s">
        <v>29</v>
      </c>
      <c r="G53" s="15" t="s">
        <v>31</v>
      </c>
      <c r="H53" s="16">
        <v>45352</v>
      </c>
      <c r="I53" s="16">
        <v>45473</v>
      </c>
      <c r="J53" s="17">
        <v>30000</v>
      </c>
      <c r="K53" s="17">
        <v>0</v>
      </c>
      <c r="L53" s="17">
        <v>0</v>
      </c>
      <c r="M53" s="17">
        <f>+J53*2.87%</f>
        <v>861</v>
      </c>
      <c r="N53" s="17">
        <f>J53*7.1%</f>
        <v>2130</v>
      </c>
      <c r="O53" s="17">
        <f>J53*1.15%</f>
        <v>345</v>
      </c>
      <c r="P53" s="17">
        <f>+J53*3.04%</f>
        <v>912</v>
      </c>
      <c r="Q53" s="17">
        <f>J53*7.09%</f>
        <v>2127</v>
      </c>
      <c r="R53" s="17"/>
      <c r="S53" s="17">
        <f>M53+N53+O53+P53+Q53</f>
        <v>6375</v>
      </c>
      <c r="T53" s="17"/>
      <c r="U53" s="17">
        <f>+M53+P53+R53+T53+K53+L53</f>
        <v>1773</v>
      </c>
      <c r="V53" s="17">
        <f>+Q53+O53+N53</f>
        <v>4602</v>
      </c>
      <c r="W53" s="18">
        <f>+J53-U53</f>
        <v>28227</v>
      </c>
      <c r="X53" s="54"/>
    </row>
    <row r="54" spans="2:24" x14ac:dyDescent="0.2">
      <c r="B54" s="28">
        <v>34</v>
      </c>
      <c r="C54" s="13" t="s">
        <v>75</v>
      </c>
      <c r="D54" s="55" t="s">
        <v>54</v>
      </c>
      <c r="E54" s="48" t="s">
        <v>42</v>
      </c>
      <c r="F54" s="15" t="s">
        <v>29</v>
      </c>
      <c r="G54" s="15" t="s">
        <v>31</v>
      </c>
      <c r="H54" s="16">
        <v>45170</v>
      </c>
      <c r="I54" s="16">
        <v>45351</v>
      </c>
      <c r="J54" s="17">
        <v>14400</v>
      </c>
      <c r="K54" s="17">
        <v>0</v>
      </c>
      <c r="L54" s="17">
        <v>0</v>
      </c>
      <c r="M54" s="17">
        <f>+J54*2.87%</f>
        <v>413.28</v>
      </c>
      <c r="N54" s="17">
        <f>J54*7.1%</f>
        <v>1022.3999999999999</v>
      </c>
      <c r="O54" s="17">
        <f>J54*1.15%</f>
        <v>165.6</v>
      </c>
      <c r="P54" s="17">
        <f>+J54*3.04%</f>
        <v>437.76</v>
      </c>
      <c r="Q54" s="17">
        <f>J54*7.09%</f>
        <v>1020.96</v>
      </c>
      <c r="R54" s="17">
        <v>0</v>
      </c>
      <c r="S54" s="17">
        <f>M54+N54+O54+P54+Q54</f>
        <v>3060</v>
      </c>
      <c r="T54" s="17">
        <v>0</v>
      </c>
      <c r="U54" s="17">
        <f>+M54+P54+R54+T54+K54+L54</f>
        <v>851.04</v>
      </c>
      <c r="V54" s="17">
        <f>+Q54+O54+N54</f>
        <v>2208.96</v>
      </c>
      <c r="W54" s="18">
        <f>+J54-U54</f>
        <v>13548.96</v>
      </c>
      <c r="X54" s="54"/>
    </row>
    <row r="55" spans="2:24" x14ac:dyDescent="0.2">
      <c r="B55" s="31"/>
      <c r="C55" s="30" t="s">
        <v>125</v>
      </c>
      <c r="D55" s="31"/>
      <c r="E55" s="31"/>
      <c r="F55" s="32"/>
      <c r="G55" s="32"/>
      <c r="H55" s="32"/>
      <c r="I55" s="32"/>
      <c r="J55" s="33"/>
      <c r="K55" s="33"/>
      <c r="L55" s="33"/>
      <c r="M55" s="33"/>
      <c r="N55" s="33"/>
      <c r="O55" s="34"/>
      <c r="P55" s="33"/>
      <c r="Q55" s="33"/>
      <c r="R55" s="34"/>
      <c r="S55" s="34"/>
      <c r="T55" s="34"/>
      <c r="U55" s="34"/>
      <c r="V55" s="34"/>
      <c r="W55" s="35"/>
      <c r="X55" s="54"/>
    </row>
    <row r="56" spans="2:24" x14ac:dyDescent="0.2">
      <c r="B56" s="28">
        <v>35</v>
      </c>
      <c r="C56" s="13" t="s">
        <v>74</v>
      </c>
      <c r="D56" s="50" t="s">
        <v>100</v>
      </c>
      <c r="E56" s="27" t="s">
        <v>42</v>
      </c>
      <c r="F56" s="15" t="s">
        <v>29</v>
      </c>
      <c r="G56" s="15" t="s">
        <v>31</v>
      </c>
      <c r="H56" s="16">
        <v>45413</v>
      </c>
      <c r="I56" s="16">
        <v>45535</v>
      </c>
      <c r="J56" s="17">
        <v>24200</v>
      </c>
      <c r="K56" s="17"/>
      <c r="L56" s="17">
        <v>0</v>
      </c>
      <c r="M56" s="17">
        <f>+J56*2.87%</f>
        <v>694.54</v>
      </c>
      <c r="N56" s="17">
        <f>J56*7.1%</f>
        <v>1718.1999999999998</v>
      </c>
      <c r="O56" s="17">
        <f>J56*1.15%</f>
        <v>278.3</v>
      </c>
      <c r="P56" s="17">
        <f>+J56*3.04%</f>
        <v>735.68</v>
      </c>
      <c r="Q56" s="17">
        <f>J56*7.09%</f>
        <v>1715.7800000000002</v>
      </c>
      <c r="R56" s="17"/>
      <c r="S56" s="17">
        <f>M56+N56+O56+P56+Q56</f>
        <v>5142.5</v>
      </c>
      <c r="T56" s="17"/>
      <c r="U56" s="17">
        <f>+M56+P56+R56+T56+K56+L56</f>
        <v>1430.2199999999998</v>
      </c>
      <c r="V56" s="17">
        <f>+Q56+O56+N56</f>
        <v>3712.2799999999997</v>
      </c>
      <c r="W56" s="18">
        <f>+J56-U56</f>
        <v>22769.78</v>
      </c>
      <c r="X56" s="54"/>
    </row>
    <row r="57" spans="2:24" x14ac:dyDescent="0.2">
      <c r="B57" s="28">
        <v>36</v>
      </c>
      <c r="C57" s="13" t="s">
        <v>74</v>
      </c>
      <c r="D57" s="48" t="s">
        <v>104</v>
      </c>
      <c r="E57" s="48" t="s">
        <v>42</v>
      </c>
      <c r="F57" s="15" t="s">
        <v>29</v>
      </c>
      <c r="G57" s="15" t="s">
        <v>31</v>
      </c>
      <c r="H57" s="16">
        <v>45413</v>
      </c>
      <c r="I57" s="16">
        <v>45535</v>
      </c>
      <c r="J57" s="17">
        <v>30000</v>
      </c>
      <c r="K57" s="17"/>
      <c r="L57" s="17">
        <v>0</v>
      </c>
      <c r="M57" s="17">
        <f>+J57*2.87%</f>
        <v>861</v>
      </c>
      <c r="N57" s="17">
        <f>J57*7.1%</f>
        <v>2130</v>
      </c>
      <c r="O57" s="17">
        <f>J57*1.15%</f>
        <v>345</v>
      </c>
      <c r="P57" s="17">
        <f>+J57*3.04%</f>
        <v>912</v>
      </c>
      <c r="Q57" s="17">
        <f>J57*7.09%</f>
        <v>2127</v>
      </c>
      <c r="R57" s="17"/>
      <c r="S57" s="17">
        <f>M57+N57+O57+P57+Q57</f>
        <v>6375</v>
      </c>
      <c r="T57" s="17"/>
      <c r="U57" s="17">
        <f>+M57+P57+R57+T57+K57+L57</f>
        <v>1773</v>
      </c>
      <c r="V57" s="17">
        <f>+Q57+O57+N57</f>
        <v>4602</v>
      </c>
      <c r="W57" s="18">
        <f>+J57-U57</f>
        <v>28227</v>
      </c>
      <c r="X57" s="54"/>
    </row>
    <row r="58" spans="2:24" x14ac:dyDescent="0.2">
      <c r="B58" s="28">
        <v>37</v>
      </c>
      <c r="C58" s="13" t="s">
        <v>74</v>
      </c>
      <c r="D58" s="14" t="s">
        <v>105</v>
      </c>
      <c r="E58" s="14" t="s">
        <v>42</v>
      </c>
      <c r="F58" s="15" t="s">
        <v>29</v>
      </c>
      <c r="G58" s="15" t="s">
        <v>31</v>
      </c>
      <c r="H58" s="16">
        <v>45413</v>
      </c>
      <c r="I58" s="16">
        <v>45535</v>
      </c>
      <c r="J58" s="17">
        <v>120000</v>
      </c>
      <c r="K58" s="17">
        <v>16809.87</v>
      </c>
      <c r="L58" s="17">
        <v>0</v>
      </c>
      <c r="M58" s="17">
        <f>+J58*2.87%</f>
        <v>3444</v>
      </c>
      <c r="N58" s="17">
        <f>J58*7.1%</f>
        <v>8520</v>
      </c>
      <c r="O58" s="17">
        <f>J58*1.15%</f>
        <v>1380</v>
      </c>
      <c r="P58" s="17">
        <f>+J58*3.04%</f>
        <v>3648</v>
      </c>
      <c r="Q58" s="17">
        <f>J58*7.09%</f>
        <v>8508</v>
      </c>
      <c r="R58" s="17"/>
      <c r="S58" s="17">
        <f>M58+N58+O58+P58+Q58</f>
        <v>25500</v>
      </c>
      <c r="T58" s="17"/>
      <c r="U58" s="17">
        <f>+M58+P58+R58+T58+K58+L58</f>
        <v>23901.87</v>
      </c>
      <c r="V58" s="17">
        <f>+Q58+O58+N58</f>
        <v>18408</v>
      </c>
      <c r="W58" s="18">
        <f>+J58-U58</f>
        <v>96098.13</v>
      </c>
      <c r="X58" s="54"/>
    </row>
    <row r="59" spans="2:24" x14ac:dyDescent="0.2">
      <c r="B59" s="28">
        <v>38</v>
      </c>
      <c r="C59" s="13" t="s">
        <v>74</v>
      </c>
      <c r="D59" s="14" t="s">
        <v>106</v>
      </c>
      <c r="E59" s="14" t="s">
        <v>42</v>
      </c>
      <c r="F59" s="15" t="s">
        <v>29</v>
      </c>
      <c r="G59" s="15" t="s">
        <v>30</v>
      </c>
      <c r="H59" s="16">
        <v>45413</v>
      </c>
      <c r="I59" s="16">
        <v>45535</v>
      </c>
      <c r="J59" s="17">
        <v>120000</v>
      </c>
      <c r="K59" s="17">
        <v>16809.87</v>
      </c>
      <c r="L59" s="17">
        <v>0</v>
      </c>
      <c r="M59" s="17">
        <f>+J59*2.87%</f>
        <v>3444</v>
      </c>
      <c r="N59" s="17">
        <f>J59*7.1%</f>
        <v>8520</v>
      </c>
      <c r="O59" s="17">
        <f>J59*1.15%</f>
        <v>1380</v>
      </c>
      <c r="P59" s="17">
        <f>+J59*3.04%</f>
        <v>3648</v>
      </c>
      <c r="Q59" s="17">
        <f>J59*7.09%</f>
        <v>8508</v>
      </c>
      <c r="R59" s="17"/>
      <c r="S59" s="17">
        <f>M59+N59+O59+P59+Q59</f>
        <v>25500</v>
      </c>
      <c r="T59" s="17"/>
      <c r="U59" s="17">
        <f>+M59+P59+R59+T59+K59+L59</f>
        <v>23901.87</v>
      </c>
      <c r="V59" s="17">
        <f>+Q59+O59+N59</f>
        <v>18408</v>
      </c>
      <c r="W59" s="18">
        <f>+J59-U59</f>
        <v>96098.13</v>
      </c>
      <c r="X59" s="54"/>
    </row>
    <row r="60" spans="2:24" x14ac:dyDescent="0.2">
      <c r="B60" s="28">
        <v>39</v>
      </c>
      <c r="C60" s="13" t="s">
        <v>74</v>
      </c>
      <c r="D60" s="14" t="s">
        <v>110</v>
      </c>
      <c r="E60" s="14" t="s">
        <v>42</v>
      </c>
      <c r="F60" s="15" t="s">
        <v>29</v>
      </c>
      <c r="G60" s="15" t="s">
        <v>31</v>
      </c>
      <c r="H60" s="16">
        <v>45413</v>
      </c>
      <c r="I60" s="16">
        <v>45535</v>
      </c>
      <c r="J60" s="17">
        <v>60000</v>
      </c>
      <c r="K60" s="17">
        <v>3486.68</v>
      </c>
      <c r="L60" s="17">
        <v>0</v>
      </c>
      <c r="M60" s="17">
        <f>+J60*2.87%</f>
        <v>1722</v>
      </c>
      <c r="N60" s="17">
        <f>J60*7.1%</f>
        <v>4260</v>
      </c>
      <c r="O60" s="17">
        <f>J60*1.15%</f>
        <v>690</v>
      </c>
      <c r="P60" s="17">
        <f>+J60*3.04%</f>
        <v>1824</v>
      </c>
      <c r="Q60" s="17">
        <f>J60*7.09%</f>
        <v>4254</v>
      </c>
      <c r="R60" s="17"/>
      <c r="S60" s="17">
        <f>M60+N60+O60+P60+Q60</f>
        <v>12750</v>
      </c>
      <c r="T60" s="17"/>
      <c r="U60" s="17">
        <f>+M60+P60+R60+T60+K60+L60</f>
        <v>7032.68</v>
      </c>
      <c r="V60" s="17">
        <f>+Q60+O60+N60</f>
        <v>9204</v>
      </c>
      <c r="W60" s="18">
        <f>+J60-U60</f>
        <v>52967.32</v>
      </c>
      <c r="X60" s="54"/>
    </row>
    <row r="61" spans="2:24" x14ac:dyDescent="0.2">
      <c r="B61" s="28">
        <v>40</v>
      </c>
      <c r="C61" s="13" t="s">
        <v>74</v>
      </c>
      <c r="D61" s="14" t="s">
        <v>111</v>
      </c>
      <c r="E61" s="14" t="s">
        <v>42</v>
      </c>
      <c r="F61" s="15" t="s">
        <v>29</v>
      </c>
      <c r="G61" s="15" t="s">
        <v>30</v>
      </c>
      <c r="H61" s="16">
        <v>45413</v>
      </c>
      <c r="I61" s="16">
        <v>45535</v>
      </c>
      <c r="J61" s="17">
        <v>120000</v>
      </c>
      <c r="K61" s="17">
        <v>16809.87</v>
      </c>
      <c r="L61" s="17"/>
      <c r="M61" s="17">
        <f>+J61*2.87%</f>
        <v>3444</v>
      </c>
      <c r="N61" s="17">
        <f>J61*7.1%</f>
        <v>8520</v>
      </c>
      <c r="O61" s="17">
        <f>J61*1.15%</f>
        <v>1380</v>
      </c>
      <c r="P61" s="17">
        <f>+J61*3.04%</f>
        <v>3648</v>
      </c>
      <c r="Q61" s="17">
        <f>J61*7.09%</f>
        <v>8508</v>
      </c>
      <c r="R61" s="17"/>
      <c r="S61" s="17">
        <f>M61+N61+O61+P61+Q61</f>
        <v>25500</v>
      </c>
      <c r="T61" s="17"/>
      <c r="U61" s="17">
        <f>+M61+P61+R61+T61+K61+L61</f>
        <v>23901.87</v>
      </c>
      <c r="V61" s="17">
        <f>+Q61+O61+N61</f>
        <v>18408</v>
      </c>
      <c r="W61" s="18">
        <f>+J61-U61</f>
        <v>96098.13</v>
      </c>
      <c r="X61" s="54"/>
    </row>
    <row r="62" spans="2:24" x14ac:dyDescent="0.2">
      <c r="B62" s="28">
        <v>41</v>
      </c>
      <c r="C62" s="13" t="s">
        <v>74</v>
      </c>
      <c r="D62" s="14" t="s">
        <v>114</v>
      </c>
      <c r="E62" s="14" t="s">
        <v>42</v>
      </c>
      <c r="F62" s="15" t="s">
        <v>29</v>
      </c>
      <c r="G62" s="15" t="s">
        <v>31</v>
      </c>
      <c r="H62" s="16">
        <v>45413</v>
      </c>
      <c r="I62" s="16">
        <v>45535</v>
      </c>
      <c r="J62" s="17">
        <v>120000</v>
      </c>
      <c r="K62" s="17">
        <v>16809.87</v>
      </c>
      <c r="L62" s="17">
        <v>0</v>
      </c>
      <c r="M62" s="17">
        <f>+J62*2.87%</f>
        <v>3444</v>
      </c>
      <c r="N62" s="17">
        <f>J62*7.1%</f>
        <v>8520</v>
      </c>
      <c r="O62" s="17">
        <f>J62*1.15%</f>
        <v>1380</v>
      </c>
      <c r="P62" s="17">
        <f>+J62*3.04%</f>
        <v>3648</v>
      </c>
      <c r="Q62" s="17">
        <f>J62*7.09%</f>
        <v>8508</v>
      </c>
      <c r="R62" s="17"/>
      <c r="S62" s="17">
        <f>M62+N62+O62+P62+Q62</f>
        <v>25500</v>
      </c>
      <c r="T62" s="17"/>
      <c r="U62" s="17">
        <f>+M62+P62+R62+T62+K62+L62</f>
        <v>23901.87</v>
      </c>
      <c r="V62" s="17">
        <f>+Q62+O62+N62</f>
        <v>18408</v>
      </c>
      <c r="W62" s="18">
        <f>+J62-U62</f>
        <v>96098.13</v>
      </c>
      <c r="X62" s="54"/>
    </row>
    <row r="63" spans="2:24" x14ac:dyDescent="0.2">
      <c r="B63" s="28">
        <v>42</v>
      </c>
      <c r="C63" s="13" t="s">
        <v>74</v>
      </c>
      <c r="D63" s="14" t="s">
        <v>115</v>
      </c>
      <c r="E63" s="14" t="s">
        <v>42</v>
      </c>
      <c r="F63" s="15" t="s">
        <v>29</v>
      </c>
      <c r="G63" s="15" t="s">
        <v>30</v>
      </c>
      <c r="H63" s="16">
        <v>45413</v>
      </c>
      <c r="I63" s="16">
        <v>45535</v>
      </c>
      <c r="J63" s="17">
        <v>130000</v>
      </c>
      <c r="K63" s="17">
        <v>19162.12</v>
      </c>
      <c r="L63" s="17">
        <v>0</v>
      </c>
      <c r="M63" s="17">
        <f>+J63*2.87%</f>
        <v>3731</v>
      </c>
      <c r="N63" s="17">
        <f>J63*7.1%</f>
        <v>9230</v>
      </c>
      <c r="O63" s="17">
        <f>J63*1.15%</f>
        <v>1495</v>
      </c>
      <c r="P63" s="17">
        <f>+J63*3.04%</f>
        <v>3952</v>
      </c>
      <c r="Q63" s="17">
        <f>J63*7.09%</f>
        <v>9217</v>
      </c>
      <c r="R63" s="17"/>
      <c r="S63" s="17">
        <f>M63+N63+O63+P63+Q63</f>
        <v>27625</v>
      </c>
      <c r="T63" s="17"/>
      <c r="U63" s="17">
        <f>+M63+P63+R63+T63+K63+L63</f>
        <v>26845.119999999999</v>
      </c>
      <c r="V63" s="17">
        <f>+Q63+O63+N63</f>
        <v>19942</v>
      </c>
      <c r="W63" s="18">
        <f>+J63-U63</f>
        <v>103154.88</v>
      </c>
      <c r="X63" s="54"/>
    </row>
    <row r="64" spans="2:24" x14ac:dyDescent="0.2">
      <c r="B64" s="28">
        <v>43</v>
      </c>
      <c r="C64" s="13" t="s">
        <v>74</v>
      </c>
      <c r="D64" s="14" t="s">
        <v>116</v>
      </c>
      <c r="E64" s="14" t="s">
        <v>42</v>
      </c>
      <c r="F64" s="15" t="s">
        <v>29</v>
      </c>
      <c r="G64" s="15" t="s">
        <v>31</v>
      </c>
      <c r="H64" s="16">
        <v>45413</v>
      </c>
      <c r="I64" s="16">
        <v>45535</v>
      </c>
      <c r="J64" s="17">
        <v>48000</v>
      </c>
      <c r="K64" s="17">
        <v>1571.73</v>
      </c>
      <c r="L64" s="17"/>
      <c r="M64" s="17">
        <f>+J64*2.87%</f>
        <v>1377.6</v>
      </c>
      <c r="N64" s="17">
        <f>J64*7.1%</f>
        <v>3407.9999999999995</v>
      </c>
      <c r="O64" s="17">
        <f>J64*1.15%</f>
        <v>552</v>
      </c>
      <c r="P64" s="17">
        <f>+J64*3.04%</f>
        <v>1459.2</v>
      </c>
      <c r="Q64" s="17">
        <f>J64*7.09%</f>
        <v>3403.2000000000003</v>
      </c>
      <c r="R64" s="17"/>
      <c r="S64" s="17">
        <f>M64+N64+O64+P64+Q64</f>
        <v>10200</v>
      </c>
      <c r="T64" s="17"/>
      <c r="U64" s="17">
        <f>+M64+P64+R64+T64+K64+L64</f>
        <v>4408.5300000000007</v>
      </c>
      <c r="V64" s="17">
        <f>+Q64+O64+N64</f>
        <v>7363.2</v>
      </c>
      <c r="W64" s="18">
        <f>+J64-U64</f>
        <v>43591.47</v>
      </c>
      <c r="X64" s="54"/>
    </row>
    <row r="65" spans="2:24" x14ac:dyDescent="0.2">
      <c r="B65" s="28">
        <v>44</v>
      </c>
      <c r="C65" s="13" t="s">
        <v>74</v>
      </c>
      <c r="D65" s="14" t="s">
        <v>117</v>
      </c>
      <c r="E65" s="14" t="s">
        <v>42</v>
      </c>
      <c r="F65" s="15" t="s">
        <v>29</v>
      </c>
      <c r="G65" s="15" t="s">
        <v>31</v>
      </c>
      <c r="H65" s="16">
        <v>45413</v>
      </c>
      <c r="I65" s="16">
        <v>45535</v>
      </c>
      <c r="J65" s="17">
        <v>120000</v>
      </c>
      <c r="K65" s="17">
        <v>16809.87</v>
      </c>
      <c r="L65" s="17">
        <v>0</v>
      </c>
      <c r="M65" s="17">
        <f>+J65*2.87%</f>
        <v>3444</v>
      </c>
      <c r="N65" s="17">
        <f>J65*7.1%</f>
        <v>8520</v>
      </c>
      <c r="O65" s="17">
        <f>J65*1.15%</f>
        <v>1380</v>
      </c>
      <c r="P65" s="17">
        <f>+J65*3.04%</f>
        <v>3648</v>
      </c>
      <c r="Q65" s="17">
        <f>J65*7.09%</f>
        <v>8508</v>
      </c>
      <c r="R65" s="17"/>
      <c r="S65" s="17">
        <f>M65+N65+O65+P65+Q65</f>
        <v>25500</v>
      </c>
      <c r="T65" s="17"/>
      <c r="U65" s="17">
        <f>+M65+P65+R65+T65+K65+L65</f>
        <v>23901.87</v>
      </c>
      <c r="V65" s="17">
        <f>+Q65+O65+N65</f>
        <v>18408</v>
      </c>
      <c r="W65" s="18">
        <f>+J65-U65</f>
        <v>96098.13</v>
      </c>
      <c r="X65" s="54"/>
    </row>
    <row r="66" spans="2:24" x14ac:dyDescent="0.2">
      <c r="B66" s="28">
        <v>45</v>
      </c>
      <c r="C66" s="13" t="s">
        <v>74</v>
      </c>
      <c r="D66" s="14" t="s">
        <v>119</v>
      </c>
      <c r="E66" s="14" t="s">
        <v>42</v>
      </c>
      <c r="F66" s="15" t="s">
        <v>29</v>
      </c>
      <c r="G66" s="15" t="s">
        <v>30</v>
      </c>
      <c r="H66" s="16">
        <v>45413</v>
      </c>
      <c r="I66" s="16">
        <v>45535</v>
      </c>
      <c r="J66" s="17">
        <v>120000</v>
      </c>
      <c r="K66" s="17">
        <v>16809.87</v>
      </c>
      <c r="L66" s="17">
        <v>0</v>
      </c>
      <c r="M66" s="17">
        <f>+J66*2.87%</f>
        <v>3444</v>
      </c>
      <c r="N66" s="17">
        <f>J66*7.1%</f>
        <v>8520</v>
      </c>
      <c r="O66" s="17">
        <f>J66*1.15%</f>
        <v>1380</v>
      </c>
      <c r="P66" s="17">
        <f>+J66*3.04%</f>
        <v>3648</v>
      </c>
      <c r="Q66" s="17">
        <f>J66*7.09%</f>
        <v>8508</v>
      </c>
      <c r="R66" s="17"/>
      <c r="S66" s="17">
        <f>M66+N66+O66+P66+Q66</f>
        <v>25500</v>
      </c>
      <c r="T66" s="17"/>
      <c r="U66" s="17">
        <f>+M66+P66+R66+T66+K66+L66</f>
        <v>23901.87</v>
      </c>
      <c r="V66" s="17">
        <f>+Q66+O66+N66</f>
        <v>18408</v>
      </c>
      <c r="W66" s="18">
        <f>+J66-U66</f>
        <v>96098.13</v>
      </c>
      <c r="X66" s="54"/>
    </row>
    <row r="67" spans="2:24" x14ac:dyDescent="0.2">
      <c r="B67" s="28">
        <v>46</v>
      </c>
      <c r="C67" s="13" t="s">
        <v>74</v>
      </c>
      <c r="D67" s="14" t="s">
        <v>120</v>
      </c>
      <c r="E67" s="14" t="s">
        <v>42</v>
      </c>
      <c r="F67" s="15" t="s">
        <v>29</v>
      </c>
      <c r="G67" s="15" t="s">
        <v>30</v>
      </c>
      <c r="H67" s="16">
        <v>45413</v>
      </c>
      <c r="I67" s="16">
        <v>45535</v>
      </c>
      <c r="J67" s="17">
        <v>120000</v>
      </c>
      <c r="K67" s="17">
        <v>16809.87</v>
      </c>
      <c r="L67" s="17">
        <v>0</v>
      </c>
      <c r="M67" s="17">
        <f>+J67*2.87%</f>
        <v>3444</v>
      </c>
      <c r="N67" s="17">
        <f>J67*7.1%</f>
        <v>8520</v>
      </c>
      <c r="O67" s="17">
        <f>J67*1.15%</f>
        <v>1380</v>
      </c>
      <c r="P67" s="17">
        <f>+J67*3.04%</f>
        <v>3648</v>
      </c>
      <c r="Q67" s="17">
        <f>J67*7.09%</f>
        <v>8508</v>
      </c>
      <c r="R67" s="17"/>
      <c r="S67" s="17">
        <f>M67+N67+O67+P67+Q67</f>
        <v>25500</v>
      </c>
      <c r="T67" s="17"/>
      <c r="U67" s="17">
        <f>+M67+P67+R67+T67+K67+L67</f>
        <v>23901.87</v>
      </c>
      <c r="V67" s="17">
        <f>+Q67+O67+N67</f>
        <v>18408</v>
      </c>
      <c r="W67" s="18">
        <f>+J67-U67</f>
        <v>96098.13</v>
      </c>
      <c r="X67" s="54"/>
    </row>
    <row r="68" spans="2:24" x14ac:dyDescent="0.2">
      <c r="B68" s="28">
        <v>47</v>
      </c>
      <c r="C68" s="13" t="s">
        <v>74</v>
      </c>
      <c r="D68" s="14" t="s">
        <v>54</v>
      </c>
      <c r="E68" s="14" t="s">
        <v>42</v>
      </c>
      <c r="F68" s="15" t="s">
        <v>29</v>
      </c>
      <c r="G68" s="15" t="s">
        <v>31</v>
      </c>
      <c r="H68" s="16">
        <v>45413</v>
      </c>
      <c r="I68" s="16">
        <v>45535</v>
      </c>
      <c r="J68" s="17">
        <v>39600</v>
      </c>
      <c r="K68" s="17">
        <v>2418.54</v>
      </c>
      <c r="L68" s="17">
        <v>0</v>
      </c>
      <c r="M68" s="17">
        <f>+J68*2.87%</f>
        <v>1136.52</v>
      </c>
      <c r="N68" s="17">
        <f>J68*7.1%</f>
        <v>2811.6</v>
      </c>
      <c r="O68" s="17">
        <f>J68*1.15%</f>
        <v>455.4</v>
      </c>
      <c r="P68" s="17">
        <f>+J68*3.04%</f>
        <v>1203.8399999999999</v>
      </c>
      <c r="Q68" s="17">
        <f>J68*7.09%</f>
        <v>2807.6400000000003</v>
      </c>
      <c r="R68" s="17"/>
      <c r="S68" s="17">
        <f>M68+N68+O68+P68+Q68</f>
        <v>8415</v>
      </c>
      <c r="T68" s="17"/>
      <c r="U68" s="17">
        <f>+M68+P68+R68+T68+K68+L68</f>
        <v>4758.8999999999996</v>
      </c>
      <c r="V68" s="17">
        <f>+Q68+O68+N68</f>
        <v>6074.64</v>
      </c>
      <c r="W68" s="18">
        <f>+J68-U68</f>
        <v>34841.1</v>
      </c>
      <c r="X68" s="54"/>
    </row>
    <row r="69" spans="2:24" x14ac:dyDescent="0.2">
      <c r="B69" s="31"/>
      <c r="C69" s="30" t="s">
        <v>126</v>
      </c>
      <c r="D69" s="31"/>
      <c r="E69" s="31"/>
      <c r="F69" s="32"/>
      <c r="G69" s="32"/>
      <c r="H69" s="32"/>
      <c r="I69" s="32"/>
      <c r="J69" s="33"/>
      <c r="K69" s="33"/>
      <c r="L69" s="33"/>
      <c r="M69" s="33"/>
      <c r="N69" s="33"/>
      <c r="O69" s="34"/>
      <c r="P69" s="33"/>
      <c r="Q69" s="33"/>
      <c r="R69" s="34"/>
      <c r="S69" s="34"/>
      <c r="T69" s="34"/>
      <c r="U69" s="34"/>
      <c r="V69" s="34"/>
      <c r="W69" s="35"/>
      <c r="X69" s="54"/>
    </row>
    <row r="70" spans="2:24" x14ac:dyDescent="0.2">
      <c r="B70" s="28">
        <v>48</v>
      </c>
      <c r="C70" s="13" t="s">
        <v>76</v>
      </c>
      <c r="D70" s="14" t="s">
        <v>96</v>
      </c>
      <c r="E70" s="14" t="s">
        <v>42</v>
      </c>
      <c r="F70" s="15" t="s">
        <v>29</v>
      </c>
      <c r="G70" s="15" t="s">
        <v>30</v>
      </c>
      <c r="H70" s="16">
        <v>45413</v>
      </c>
      <c r="I70" s="16">
        <v>45535</v>
      </c>
      <c r="J70" s="17">
        <v>86400</v>
      </c>
      <c r="K70" s="17">
        <v>8906.31</v>
      </c>
      <c r="L70" s="17"/>
      <c r="M70" s="17">
        <f>+J70*2.87%</f>
        <v>2479.6799999999998</v>
      </c>
      <c r="N70" s="17">
        <f>J70*7.1%</f>
        <v>6134.4</v>
      </c>
      <c r="O70" s="17">
        <f>J70*1.15%</f>
        <v>993.6</v>
      </c>
      <c r="P70" s="17">
        <f>+J70*3.04%</f>
        <v>2626.56</v>
      </c>
      <c r="Q70" s="17">
        <f>J70*7.09%</f>
        <v>6125.76</v>
      </c>
      <c r="R70" s="17"/>
      <c r="S70" s="17">
        <f>M70+N70+O70+P70+Q70</f>
        <v>18360</v>
      </c>
      <c r="T70" s="17"/>
      <c r="U70" s="17">
        <f>+M70+P70+R70+T70+K70+L70</f>
        <v>14012.55</v>
      </c>
      <c r="V70" s="17">
        <f>+Q70+O70+N70</f>
        <v>13253.76</v>
      </c>
      <c r="W70" s="18">
        <f>+J70-U70</f>
        <v>72387.45</v>
      </c>
      <c r="X70" s="54"/>
    </row>
    <row r="71" spans="2:24" x14ac:dyDescent="0.2">
      <c r="B71" s="28">
        <v>49</v>
      </c>
      <c r="C71" s="13" t="s">
        <v>76</v>
      </c>
      <c r="D71" s="14" t="s">
        <v>50</v>
      </c>
      <c r="E71" s="14" t="s">
        <v>42</v>
      </c>
      <c r="F71" s="15" t="s">
        <v>29</v>
      </c>
      <c r="G71" s="15" t="s">
        <v>30</v>
      </c>
      <c r="H71" s="16">
        <v>45170</v>
      </c>
      <c r="I71" s="16">
        <v>45351</v>
      </c>
      <c r="J71" s="17">
        <v>120000</v>
      </c>
      <c r="K71" s="17">
        <v>16809.87</v>
      </c>
      <c r="L71" s="17">
        <v>0</v>
      </c>
      <c r="M71" s="17">
        <f>+J71*2.87%</f>
        <v>3444</v>
      </c>
      <c r="N71" s="17">
        <f>J71*7.1%</f>
        <v>8520</v>
      </c>
      <c r="O71" s="17">
        <f>J71*1.15%</f>
        <v>1380</v>
      </c>
      <c r="P71" s="17">
        <f>+J71*3.04%</f>
        <v>3648</v>
      </c>
      <c r="Q71" s="17">
        <f>J71*7.09%</f>
        <v>8508</v>
      </c>
      <c r="R71" s="17">
        <v>0</v>
      </c>
      <c r="S71" s="17">
        <f>M71+N71+O71+P71+Q71</f>
        <v>25500</v>
      </c>
      <c r="T71" s="17">
        <v>0</v>
      </c>
      <c r="U71" s="17">
        <f>+M71+P71+R71+T71+K71+L71</f>
        <v>23901.87</v>
      </c>
      <c r="V71" s="17">
        <f>+Q71+O71+N71</f>
        <v>18408</v>
      </c>
      <c r="W71" s="18">
        <f>+J71-U71</f>
        <v>96098.13</v>
      </c>
      <c r="X71" s="54"/>
    </row>
    <row r="72" spans="2:24" x14ac:dyDescent="0.2">
      <c r="B72" s="28">
        <v>50</v>
      </c>
      <c r="C72" s="13" t="s">
        <v>76</v>
      </c>
      <c r="D72" s="14" t="s">
        <v>60</v>
      </c>
      <c r="E72" s="14" t="s">
        <v>42</v>
      </c>
      <c r="F72" s="15" t="s">
        <v>29</v>
      </c>
      <c r="G72" s="15" t="s">
        <v>30</v>
      </c>
      <c r="H72" s="16">
        <v>45170</v>
      </c>
      <c r="I72" s="16">
        <v>45351</v>
      </c>
      <c r="J72" s="17">
        <v>87000</v>
      </c>
      <c r="K72" s="17">
        <v>9047.44</v>
      </c>
      <c r="L72" s="17">
        <v>0</v>
      </c>
      <c r="M72" s="17">
        <f>+J72*2.87%</f>
        <v>2496.9</v>
      </c>
      <c r="N72" s="17">
        <f>J72*7.1%</f>
        <v>6176.9999999999991</v>
      </c>
      <c r="O72" s="17">
        <f>J72*1.15%</f>
        <v>1000.5</v>
      </c>
      <c r="P72" s="17">
        <f>+J72*3.04%</f>
        <v>2644.8</v>
      </c>
      <c r="Q72" s="17">
        <f>J72*7.09%</f>
        <v>6168.3</v>
      </c>
      <c r="R72" s="17">
        <v>0</v>
      </c>
      <c r="S72" s="17">
        <f>M72+N72+O72+P72+Q72</f>
        <v>18487.5</v>
      </c>
      <c r="T72" s="17">
        <v>0</v>
      </c>
      <c r="U72" s="17">
        <f>+M72+P72+R72+T72+K72+L72</f>
        <v>14189.140000000001</v>
      </c>
      <c r="V72" s="17">
        <f>+Q72+O72+N72</f>
        <v>13345.8</v>
      </c>
      <c r="W72" s="18">
        <f>+J72-U72</f>
        <v>72810.86</v>
      </c>
      <c r="X72" s="54"/>
    </row>
    <row r="73" spans="2:24" x14ac:dyDescent="0.2">
      <c r="B73" s="28">
        <v>51</v>
      </c>
      <c r="C73" s="13" t="s">
        <v>121</v>
      </c>
      <c r="D73" s="27" t="s">
        <v>107</v>
      </c>
      <c r="E73" s="27" t="s">
        <v>108</v>
      </c>
      <c r="F73" s="15" t="s">
        <v>29</v>
      </c>
      <c r="G73" s="15" t="s">
        <v>31</v>
      </c>
      <c r="H73" s="16">
        <v>45444</v>
      </c>
      <c r="I73" s="16">
        <v>45626</v>
      </c>
      <c r="J73" s="17">
        <v>65000</v>
      </c>
      <c r="K73" s="17">
        <v>4427.58</v>
      </c>
      <c r="L73" s="17"/>
      <c r="M73" s="17">
        <f>+J73*2.87%</f>
        <v>1865.5</v>
      </c>
      <c r="N73" s="17">
        <f>J73*7.1%</f>
        <v>4615</v>
      </c>
      <c r="O73" s="17">
        <f>J73*1.15%</f>
        <v>747.5</v>
      </c>
      <c r="P73" s="17">
        <f>+J73*3.04%</f>
        <v>1976</v>
      </c>
      <c r="Q73" s="17">
        <f>J73*7.09%</f>
        <v>4608.5</v>
      </c>
      <c r="R73" s="17"/>
      <c r="S73" s="17">
        <f>M73+N73+O73+P73+Q73</f>
        <v>13812.5</v>
      </c>
      <c r="T73" s="17"/>
      <c r="U73" s="17">
        <f>+M73+P73+R73+T73+K73+L73</f>
        <v>8269.08</v>
      </c>
      <c r="V73" s="17">
        <f>+Q73+O73+N73</f>
        <v>9971</v>
      </c>
      <c r="W73" s="18">
        <f>+J73-U73</f>
        <v>56730.92</v>
      </c>
      <c r="X73" s="54"/>
    </row>
    <row r="74" spans="2:24" x14ac:dyDescent="0.2">
      <c r="B74" s="28">
        <v>52</v>
      </c>
      <c r="C74" s="13" t="s">
        <v>76</v>
      </c>
      <c r="D74" s="14" t="s">
        <v>57</v>
      </c>
      <c r="E74" s="14" t="s">
        <v>42</v>
      </c>
      <c r="F74" s="15" t="s">
        <v>29</v>
      </c>
      <c r="G74" s="15" t="s">
        <v>30</v>
      </c>
      <c r="H74" s="16">
        <v>45170</v>
      </c>
      <c r="I74" s="16">
        <v>45351</v>
      </c>
      <c r="J74" s="17">
        <v>120000</v>
      </c>
      <c r="K74" s="17">
        <v>16809.87</v>
      </c>
      <c r="L74" s="17">
        <v>0</v>
      </c>
      <c r="M74" s="17">
        <f>+J74*2.87%</f>
        <v>3444</v>
      </c>
      <c r="N74" s="17">
        <f>J74*7.1%</f>
        <v>8520</v>
      </c>
      <c r="O74" s="17">
        <f>J74*1.15%</f>
        <v>1380</v>
      </c>
      <c r="P74" s="17">
        <f>+J74*3.04%</f>
        <v>3648</v>
      </c>
      <c r="Q74" s="17">
        <f>J74*7.09%</f>
        <v>8508</v>
      </c>
      <c r="R74" s="17">
        <v>0</v>
      </c>
      <c r="S74" s="17">
        <f>M74+N74+O74+P74+Q74</f>
        <v>25500</v>
      </c>
      <c r="T74" s="17">
        <v>0</v>
      </c>
      <c r="U74" s="17">
        <f>+M74+P74+R74+T74+K74+L74</f>
        <v>23901.87</v>
      </c>
      <c r="V74" s="17">
        <f>+Q74+O74+N74</f>
        <v>18408</v>
      </c>
      <c r="W74" s="18">
        <f>+J74-U74</f>
        <v>96098.13</v>
      </c>
      <c r="X74" s="54"/>
    </row>
    <row r="75" spans="2:24" x14ac:dyDescent="0.2">
      <c r="B75" s="28">
        <v>53</v>
      </c>
      <c r="C75" s="13" t="s">
        <v>76</v>
      </c>
      <c r="D75" s="14" t="s">
        <v>43</v>
      </c>
      <c r="E75" s="14" t="s">
        <v>42</v>
      </c>
      <c r="F75" s="15" t="s">
        <v>29</v>
      </c>
      <c r="G75" s="15" t="s">
        <v>31</v>
      </c>
      <c r="H75" s="16">
        <v>45170</v>
      </c>
      <c r="I75" s="16">
        <v>45351</v>
      </c>
      <c r="J75" s="17">
        <v>130000</v>
      </c>
      <c r="K75" s="17">
        <v>19162.12</v>
      </c>
      <c r="L75" s="17">
        <v>0</v>
      </c>
      <c r="M75" s="17">
        <f>+J75*2.87%</f>
        <v>3731</v>
      </c>
      <c r="N75" s="17">
        <f>J75*7.1%</f>
        <v>9230</v>
      </c>
      <c r="O75" s="17">
        <f>J75*1.15%</f>
        <v>1495</v>
      </c>
      <c r="P75" s="17">
        <f>+J75*3.04%</f>
        <v>3952</v>
      </c>
      <c r="Q75" s="17">
        <f>J75*7.09%</f>
        <v>9217</v>
      </c>
      <c r="R75" s="17">
        <v>0</v>
      </c>
      <c r="S75" s="17">
        <f>M75+N75+O75+P75+Q75</f>
        <v>27625</v>
      </c>
      <c r="T75" s="17">
        <v>0</v>
      </c>
      <c r="U75" s="17">
        <f>+M75+P75+R75+T75+K75+L75</f>
        <v>26845.119999999999</v>
      </c>
      <c r="V75" s="17">
        <f>+Q75+O75+N75</f>
        <v>19942</v>
      </c>
      <c r="W75" s="18">
        <f>+J75-U75</f>
        <v>103154.88</v>
      </c>
      <c r="X75" s="54"/>
    </row>
    <row r="76" spans="2:24" x14ac:dyDescent="0.2">
      <c r="B76" s="28">
        <v>54</v>
      </c>
      <c r="C76" s="13" t="s">
        <v>76</v>
      </c>
      <c r="D76" s="14" t="s">
        <v>98</v>
      </c>
      <c r="E76" s="14" t="s">
        <v>42</v>
      </c>
      <c r="F76" s="15" t="s">
        <v>29</v>
      </c>
      <c r="G76" s="15" t="s">
        <v>31</v>
      </c>
      <c r="H76" s="16">
        <v>45413</v>
      </c>
      <c r="I76" s="16">
        <v>45535</v>
      </c>
      <c r="J76" s="17">
        <v>48000</v>
      </c>
      <c r="K76" s="17">
        <v>1571.73</v>
      </c>
      <c r="L76" s="17"/>
      <c r="M76" s="17">
        <f>+J76*2.87%</f>
        <v>1377.6</v>
      </c>
      <c r="N76" s="17">
        <f>J76*7.1%</f>
        <v>3407.9999999999995</v>
      </c>
      <c r="O76" s="17">
        <f>J76*1.15%</f>
        <v>552</v>
      </c>
      <c r="P76" s="17">
        <f>+J76*3.04%</f>
        <v>1459.2</v>
      </c>
      <c r="Q76" s="17">
        <f>J76*7.09%</f>
        <v>3403.2000000000003</v>
      </c>
      <c r="R76" s="17"/>
      <c r="S76" s="17">
        <f>M76+N76+O76+P76+Q76</f>
        <v>10200</v>
      </c>
      <c r="T76" s="17"/>
      <c r="U76" s="17">
        <f>+M76+P76+R76+T76+K76+L76</f>
        <v>4408.5300000000007</v>
      </c>
      <c r="V76" s="17">
        <f>+Q76+O76+N76</f>
        <v>7363.2</v>
      </c>
      <c r="W76" s="18">
        <f>+J76-U76</f>
        <v>43591.47</v>
      </c>
      <c r="X76" s="54"/>
    </row>
    <row r="77" spans="2:24" x14ac:dyDescent="0.2">
      <c r="B77" s="28">
        <v>55</v>
      </c>
      <c r="C77" s="13" t="s">
        <v>76</v>
      </c>
      <c r="D77" s="14" t="s">
        <v>41</v>
      </c>
      <c r="E77" s="14" t="s">
        <v>42</v>
      </c>
      <c r="F77" s="15" t="s">
        <v>29</v>
      </c>
      <c r="G77" s="15" t="s">
        <v>30</v>
      </c>
      <c r="H77" s="16">
        <v>45170</v>
      </c>
      <c r="I77" s="16">
        <v>45351</v>
      </c>
      <c r="J77" s="17">
        <v>120000</v>
      </c>
      <c r="K77" s="17">
        <v>16809.87</v>
      </c>
      <c r="L77" s="17">
        <v>0</v>
      </c>
      <c r="M77" s="17">
        <f>+J77*2.87%</f>
        <v>3444</v>
      </c>
      <c r="N77" s="17">
        <f>J77*7.1%</f>
        <v>8520</v>
      </c>
      <c r="O77" s="17">
        <f>J77*1.15%</f>
        <v>1380</v>
      </c>
      <c r="P77" s="17">
        <f>+J77*3.04%</f>
        <v>3648</v>
      </c>
      <c r="Q77" s="17">
        <f>J77*7.09%</f>
        <v>8508</v>
      </c>
      <c r="R77" s="17">
        <v>0</v>
      </c>
      <c r="S77" s="17">
        <f>M77+N77+O77+P77+Q77</f>
        <v>25500</v>
      </c>
      <c r="T77" s="17">
        <v>0</v>
      </c>
      <c r="U77" s="17">
        <f>+M77+P77+R77+T77+K77+L77</f>
        <v>23901.87</v>
      </c>
      <c r="V77" s="17">
        <f>+Q77+O77+N77</f>
        <v>18408</v>
      </c>
      <c r="W77" s="18">
        <f>+J77-U77</f>
        <v>96098.13</v>
      </c>
      <c r="X77" s="54"/>
    </row>
    <row r="78" spans="2:24" x14ac:dyDescent="0.2">
      <c r="B78" s="28">
        <v>56</v>
      </c>
      <c r="C78" s="13" t="s">
        <v>76</v>
      </c>
      <c r="D78" s="14" t="s">
        <v>58</v>
      </c>
      <c r="E78" s="14" t="s">
        <v>42</v>
      </c>
      <c r="F78" s="15" t="s">
        <v>29</v>
      </c>
      <c r="G78" s="15" t="s">
        <v>30</v>
      </c>
      <c r="H78" s="16">
        <v>45170</v>
      </c>
      <c r="I78" s="16">
        <v>45351</v>
      </c>
      <c r="J78" s="17">
        <v>120000</v>
      </c>
      <c r="K78" s="17">
        <v>16809.87</v>
      </c>
      <c r="L78" s="17">
        <v>0</v>
      </c>
      <c r="M78" s="17">
        <f>+J78*2.87%</f>
        <v>3444</v>
      </c>
      <c r="N78" s="17">
        <f>J78*7.1%</f>
        <v>8520</v>
      </c>
      <c r="O78" s="17">
        <f>J78*1.15%</f>
        <v>1380</v>
      </c>
      <c r="P78" s="17">
        <f>+J78*3.04%</f>
        <v>3648</v>
      </c>
      <c r="Q78" s="17">
        <f>J78*7.09%</f>
        <v>8508</v>
      </c>
      <c r="R78" s="17">
        <v>0</v>
      </c>
      <c r="S78" s="17">
        <f>M78+N78+O78+P78+Q78</f>
        <v>25500</v>
      </c>
      <c r="T78" s="17">
        <v>0</v>
      </c>
      <c r="U78" s="17">
        <f>+M78+P78+R78+T78+K78+L78</f>
        <v>23901.87</v>
      </c>
      <c r="V78" s="17">
        <f>+Q78+O78+N78</f>
        <v>18408</v>
      </c>
      <c r="W78" s="18">
        <f>+J78-U78</f>
        <v>96098.13</v>
      </c>
      <c r="X78" s="54"/>
    </row>
    <row r="79" spans="2:24" x14ac:dyDescent="0.2">
      <c r="B79" s="28">
        <v>57</v>
      </c>
      <c r="C79" s="13" t="s">
        <v>76</v>
      </c>
      <c r="D79" s="14" t="s">
        <v>44</v>
      </c>
      <c r="E79" s="14" t="s">
        <v>42</v>
      </c>
      <c r="F79" s="15" t="s">
        <v>29</v>
      </c>
      <c r="G79" s="15" t="s">
        <v>30</v>
      </c>
      <c r="H79" s="16">
        <v>45170</v>
      </c>
      <c r="I79" s="16">
        <v>45351</v>
      </c>
      <c r="J79" s="17">
        <v>92400</v>
      </c>
      <c r="K79" s="17">
        <v>10317.66</v>
      </c>
      <c r="L79" s="17">
        <v>0</v>
      </c>
      <c r="M79" s="17">
        <f>+J79*2.87%</f>
        <v>2651.88</v>
      </c>
      <c r="N79" s="17">
        <f>J79*7.1%</f>
        <v>6560.4</v>
      </c>
      <c r="O79" s="17">
        <f>J79*1.15%</f>
        <v>1062.5999999999999</v>
      </c>
      <c r="P79" s="17">
        <f>+J79*3.04%</f>
        <v>2808.96</v>
      </c>
      <c r="Q79" s="17">
        <f>J79*7.09%</f>
        <v>6551.1600000000008</v>
      </c>
      <c r="R79" s="17">
        <v>0</v>
      </c>
      <c r="S79" s="17">
        <f>M79+N79+O79+P79+Q79</f>
        <v>19635</v>
      </c>
      <c r="T79" s="17">
        <v>0</v>
      </c>
      <c r="U79" s="17">
        <f>+M79+P79+R79+T79+K79+L79</f>
        <v>15778.5</v>
      </c>
      <c r="V79" s="17">
        <f>+Q79+O79+N79</f>
        <v>14174.16</v>
      </c>
      <c r="W79" s="18">
        <f>+J79-U79</f>
        <v>76621.5</v>
      </c>
      <c r="X79" s="54"/>
    </row>
    <row r="80" spans="2:24" x14ac:dyDescent="0.2">
      <c r="B80" s="28">
        <v>58</v>
      </c>
      <c r="C80" s="13" t="s">
        <v>76</v>
      </c>
      <c r="D80" s="14" t="s">
        <v>49</v>
      </c>
      <c r="E80" s="14" t="s">
        <v>42</v>
      </c>
      <c r="F80" s="15" t="s">
        <v>29</v>
      </c>
      <c r="G80" s="15" t="s">
        <v>30</v>
      </c>
      <c r="H80" s="16">
        <v>45170</v>
      </c>
      <c r="I80" s="16">
        <v>45351</v>
      </c>
      <c r="J80" s="17">
        <v>120000</v>
      </c>
      <c r="K80" s="17">
        <v>16809.87</v>
      </c>
      <c r="L80" s="17">
        <v>0</v>
      </c>
      <c r="M80" s="17">
        <f>+J80*2.87%</f>
        <v>3444</v>
      </c>
      <c r="N80" s="17">
        <f>J80*7.1%</f>
        <v>8520</v>
      </c>
      <c r="O80" s="17">
        <f>J80*1.15%</f>
        <v>1380</v>
      </c>
      <c r="P80" s="17">
        <f>+J80*3.04%</f>
        <v>3648</v>
      </c>
      <c r="Q80" s="17">
        <f>J80*7.09%</f>
        <v>8508</v>
      </c>
      <c r="R80" s="17">
        <v>0</v>
      </c>
      <c r="S80" s="17">
        <f>M80+N80+O80+P80+Q80</f>
        <v>25500</v>
      </c>
      <c r="T80" s="17">
        <v>0</v>
      </c>
      <c r="U80" s="17">
        <f>+M80+P80+R80+T80+K80+L80</f>
        <v>23901.87</v>
      </c>
      <c r="V80" s="17">
        <f>+Q80+O80+N80</f>
        <v>18408</v>
      </c>
      <c r="W80" s="18">
        <f>+J80-U80</f>
        <v>96098.13</v>
      </c>
      <c r="X80" s="54"/>
    </row>
    <row r="81" spans="2:23" x14ac:dyDescent="0.2">
      <c r="B81" s="28">
        <v>59</v>
      </c>
      <c r="C81" s="13" t="s">
        <v>76</v>
      </c>
      <c r="D81" s="48" t="s">
        <v>118</v>
      </c>
      <c r="E81" s="48" t="s">
        <v>42</v>
      </c>
      <c r="F81" s="15" t="s">
        <v>29</v>
      </c>
      <c r="G81" s="15" t="s">
        <v>30</v>
      </c>
      <c r="H81" s="16">
        <v>45413</v>
      </c>
      <c r="I81" s="16">
        <v>45535</v>
      </c>
      <c r="J81" s="17">
        <v>8800</v>
      </c>
      <c r="K81" s="17"/>
      <c r="L81" s="17"/>
      <c r="M81" s="17">
        <f>+J81*2.87%</f>
        <v>252.56</v>
      </c>
      <c r="N81" s="17">
        <f>J81*7.1%</f>
        <v>624.79999999999995</v>
      </c>
      <c r="O81" s="17">
        <f>J81*1.15%</f>
        <v>101.2</v>
      </c>
      <c r="P81" s="17">
        <f>+J81*3.04%</f>
        <v>267.52</v>
      </c>
      <c r="Q81" s="17">
        <f>J81*7.09%</f>
        <v>623.92000000000007</v>
      </c>
      <c r="R81" s="17"/>
      <c r="S81" s="17">
        <f>M81+N81+O81+P81+Q81</f>
        <v>1870</v>
      </c>
      <c r="T81" s="17"/>
      <c r="U81" s="17">
        <f>+M81+P81+R81+T81+K81+L81</f>
        <v>520.07999999999993</v>
      </c>
      <c r="V81" s="17">
        <f>+Q81+O81+N81</f>
        <v>1349.92</v>
      </c>
      <c r="W81" s="18">
        <f>+J81-U81</f>
        <v>8279.92</v>
      </c>
    </row>
    <row r="82" spans="2:23" x14ac:dyDescent="0.2">
      <c r="B82" s="28">
        <v>60</v>
      </c>
      <c r="C82" s="13" t="s">
        <v>76</v>
      </c>
      <c r="D82" s="14" t="s">
        <v>45</v>
      </c>
      <c r="E82" s="14" t="s">
        <v>42</v>
      </c>
      <c r="F82" s="15" t="s">
        <v>29</v>
      </c>
      <c r="G82" s="15" t="s">
        <v>30</v>
      </c>
      <c r="H82" s="16">
        <v>45170</v>
      </c>
      <c r="I82" s="16">
        <v>45351</v>
      </c>
      <c r="J82" s="17">
        <v>120000</v>
      </c>
      <c r="K82" s="17">
        <v>16809.87</v>
      </c>
      <c r="L82" s="17">
        <v>0</v>
      </c>
      <c r="M82" s="17">
        <f>+J82*2.87%</f>
        <v>3444</v>
      </c>
      <c r="N82" s="17">
        <f>J82*7.1%</f>
        <v>8520</v>
      </c>
      <c r="O82" s="17">
        <f>J82*1.15%</f>
        <v>1380</v>
      </c>
      <c r="P82" s="17">
        <f>+J82*3.04%</f>
        <v>3648</v>
      </c>
      <c r="Q82" s="17">
        <f>J82*7.09%</f>
        <v>8508</v>
      </c>
      <c r="R82" s="17">
        <v>0</v>
      </c>
      <c r="S82" s="17">
        <f>M82+N82+O82+P82+Q82</f>
        <v>25500</v>
      </c>
      <c r="T82" s="17">
        <v>0</v>
      </c>
      <c r="U82" s="17">
        <f>+M82+P82+R82+T82+K82+L82</f>
        <v>23901.87</v>
      </c>
      <c r="V82" s="17">
        <f>+Q82+O82+N82</f>
        <v>18408</v>
      </c>
      <c r="W82" s="18">
        <f>+J82-U82</f>
        <v>96098.13</v>
      </c>
    </row>
    <row r="83" spans="2:23" x14ac:dyDescent="0.2">
      <c r="B83" s="28">
        <v>61</v>
      </c>
      <c r="C83" s="13" t="s">
        <v>76</v>
      </c>
      <c r="D83" s="14" t="s">
        <v>69</v>
      </c>
      <c r="E83" s="14" t="s">
        <v>42</v>
      </c>
      <c r="F83" s="15" t="s">
        <v>29</v>
      </c>
      <c r="G83" s="15" t="s">
        <v>31</v>
      </c>
      <c r="H83" s="16">
        <v>45170</v>
      </c>
      <c r="I83" s="16">
        <v>45351</v>
      </c>
      <c r="J83" s="17">
        <v>120000</v>
      </c>
      <c r="K83" s="17">
        <v>16809.87</v>
      </c>
      <c r="L83" s="17">
        <v>0</v>
      </c>
      <c r="M83" s="17">
        <f>+J83*2.87%</f>
        <v>3444</v>
      </c>
      <c r="N83" s="17">
        <f>J83*7.1%</f>
        <v>8520</v>
      </c>
      <c r="O83" s="17">
        <f>J83*1.15%</f>
        <v>1380</v>
      </c>
      <c r="P83" s="17">
        <f>+J83*3.04%</f>
        <v>3648</v>
      </c>
      <c r="Q83" s="17">
        <f>J83*7.09%</f>
        <v>8508</v>
      </c>
      <c r="R83" s="17">
        <v>0</v>
      </c>
      <c r="S83" s="17">
        <f>M83+N83+O83+P83+Q83</f>
        <v>25500</v>
      </c>
      <c r="T83" s="17">
        <v>0</v>
      </c>
      <c r="U83" s="17">
        <f>+M83+P83+R83+T83+K83+L83</f>
        <v>23901.87</v>
      </c>
      <c r="V83" s="17">
        <f>+Q83+O83+N83</f>
        <v>18408</v>
      </c>
      <c r="W83" s="18">
        <f>+J83-U83</f>
        <v>96098.13</v>
      </c>
    </row>
    <row r="84" spans="2:23" x14ac:dyDescent="0.2">
      <c r="B84" s="31"/>
      <c r="C84" s="30" t="s">
        <v>127</v>
      </c>
      <c r="D84" s="31"/>
      <c r="E84" s="31"/>
      <c r="F84" s="32"/>
      <c r="G84" s="32"/>
      <c r="H84" s="32"/>
      <c r="I84" s="32"/>
      <c r="J84" s="33"/>
      <c r="K84" s="33"/>
      <c r="L84" s="33"/>
      <c r="M84" s="33"/>
      <c r="N84" s="33"/>
      <c r="O84" s="34"/>
      <c r="P84" s="33"/>
      <c r="Q84" s="33"/>
      <c r="R84" s="34"/>
      <c r="S84" s="34"/>
      <c r="T84" s="34"/>
      <c r="U84" s="34"/>
      <c r="V84" s="34"/>
      <c r="W84" s="35"/>
    </row>
    <row r="85" spans="2:23" x14ac:dyDescent="0.2">
      <c r="B85" s="28">
        <v>62</v>
      </c>
      <c r="C85" s="13" t="s">
        <v>128</v>
      </c>
      <c r="D85" s="51" t="s">
        <v>101</v>
      </c>
      <c r="E85" s="51" t="s">
        <v>42</v>
      </c>
      <c r="F85" s="15" t="s">
        <v>29</v>
      </c>
      <c r="G85" s="15" t="s">
        <v>31</v>
      </c>
      <c r="H85" s="16">
        <v>45413</v>
      </c>
      <c r="I85" s="16">
        <v>45535</v>
      </c>
      <c r="J85" s="17">
        <v>120000</v>
      </c>
      <c r="K85" s="17">
        <v>16809.87</v>
      </c>
      <c r="L85" s="17"/>
      <c r="M85" s="17">
        <f>+J85*2.87%</f>
        <v>3444</v>
      </c>
      <c r="N85" s="17">
        <f>J85*7.1%</f>
        <v>8520</v>
      </c>
      <c r="O85" s="17">
        <f>J85*1.15%</f>
        <v>1380</v>
      </c>
      <c r="P85" s="17">
        <f>+J85*3.04%</f>
        <v>3648</v>
      </c>
      <c r="Q85" s="17">
        <f>J85*7.09%</f>
        <v>8508</v>
      </c>
      <c r="R85" s="17">
        <v>0</v>
      </c>
      <c r="S85" s="17">
        <f>M85+N85+O85+P85+Q85</f>
        <v>25500</v>
      </c>
      <c r="T85" s="17">
        <v>0</v>
      </c>
      <c r="U85" s="17">
        <f>+M85+P85+R85+T85+K85+L85</f>
        <v>23901.87</v>
      </c>
      <c r="V85" s="17">
        <f>+Q85+O85+N85</f>
        <v>18408</v>
      </c>
      <c r="W85" s="18">
        <f>+J85-U85</f>
        <v>96098.13</v>
      </c>
    </row>
    <row r="86" spans="2:23" x14ac:dyDescent="0.2">
      <c r="B86" s="28">
        <v>63</v>
      </c>
      <c r="C86" s="13" t="s">
        <v>128</v>
      </c>
      <c r="D86" s="14" t="s">
        <v>112</v>
      </c>
      <c r="E86" s="14" t="s">
        <v>42</v>
      </c>
      <c r="F86" s="15" t="s">
        <v>29</v>
      </c>
      <c r="G86" s="15" t="s">
        <v>30</v>
      </c>
      <c r="H86" s="16">
        <v>45413</v>
      </c>
      <c r="I86" s="16">
        <v>45535</v>
      </c>
      <c r="J86" s="17">
        <v>120000</v>
      </c>
      <c r="K86" s="17">
        <v>16809.87</v>
      </c>
      <c r="L86" s="17"/>
      <c r="M86" s="17">
        <f>+J86*2.87%</f>
        <v>3444</v>
      </c>
      <c r="N86" s="17">
        <f>J86*7.1%</f>
        <v>8520</v>
      </c>
      <c r="O86" s="17">
        <f>J86*1.15%</f>
        <v>1380</v>
      </c>
      <c r="P86" s="17">
        <f>+J86*3.04%</f>
        <v>3648</v>
      </c>
      <c r="Q86" s="17">
        <f>J86*7.09%</f>
        <v>8508</v>
      </c>
      <c r="R86" s="17">
        <v>0</v>
      </c>
      <c r="S86" s="17">
        <f>M86+N86+O86+P86+Q86</f>
        <v>25500</v>
      </c>
      <c r="T86" s="17">
        <v>0</v>
      </c>
      <c r="U86" s="17">
        <f>+M86+P86+R86+T86+K86+L86</f>
        <v>23901.87</v>
      </c>
      <c r="V86" s="17">
        <f>+Q86+O86+N86</f>
        <v>18408</v>
      </c>
      <c r="W86" s="18">
        <f>+J86-U86</f>
        <v>96098.13</v>
      </c>
    </row>
    <row r="87" spans="2:23" x14ac:dyDescent="0.2">
      <c r="C87" s="19"/>
      <c r="D87" s="19"/>
      <c r="E87" s="19"/>
      <c r="F87" s="37" t="s">
        <v>32</v>
      </c>
      <c r="G87" s="37"/>
      <c r="H87" s="37"/>
      <c r="I87" s="37"/>
      <c r="J87" s="20">
        <f>SUM(J18:J86)</f>
        <v>5625600</v>
      </c>
      <c r="K87" s="20">
        <f>SUM(K18:K86)</f>
        <v>673817.92999999982</v>
      </c>
      <c r="L87" s="20">
        <f>SUM(L18:L86)</f>
        <v>0</v>
      </c>
      <c r="M87" s="20">
        <f>SUM(M18:M86)</f>
        <v>161454.71999999997</v>
      </c>
      <c r="N87" s="20">
        <f>SUM(N18:N86)</f>
        <v>399417.60000000003</v>
      </c>
      <c r="O87" s="20">
        <f>SUM(O18:O86)</f>
        <v>64694.399999999994</v>
      </c>
      <c r="P87" s="20">
        <f>SUM(P18:P86)</f>
        <v>171018.23999999993</v>
      </c>
      <c r="Q87" s="20">
        <f>SUM(Q18:Q86)</f>
        <v>398855.04000000004</v>
      </c>
      <c r="R87" s="20">
        <f>SUM(R18:R86)</f>
        <v>3430.9199999999983</v>
      </c>
      <c r="S87" s="20">
        <f>SUM(S18:S86)</f>
        <v>1195440</v>
      </c>
      <c r="T87" s="20">
        <f>SUM(T18:T86)</f>
        <v>6446.16</v>
      </c>
      <c r="U87" s="20">
        <f>SUM(U18:U86)</f>
        <v>1016167.97</v>
      </c>
      <c r="V87" s="20">
        <f>SUM(V18:V86)</f>
        <v>862967.04000000015</v>
      </c>
      <c r="W87" s="20">
        <f>SUM(W18:W86)</f>
        <v>4609432.0299999975</v>
      </c>
    </row>
  </sheetData>
  <sortState xmlns:xlrd2="http://schemas.microsoft.com/office/spreadsheetml/2017/richdata2" ref="C18:W27">
    <sortCondition ref="D18:D27"/>
  </sortState>
  <mergeCells count="23">
    <mergeCell ref="U15:U16"/>
    <mergeCell ref="V15:V16"/>
    <mergeCell ref="F87:I87"/>
    <mergeCell ref="K14:K16"/>
    <mergeCell ref="L14:L16"/>
    <mergeCell ref="M14:S14"/>
    <mergeCell ref="U14:V14"/>
    <mergeCell ref="W14:W16"/>
    <mergeCell ref="M15:N15"/>
    <mergeCell ref="P15:Q15"/>
    <mergeCell ref="R15:R16"/>
    <mergeCell ref="S15:S16"/>
    <mergeCell ref="T15:T16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</mergeCells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2024-06-26T13:53:44Z</cp:lastPrinted>
  <dcterms:created xsi:type="dcterms:W3CDTF">2022-02-17T13:31:29Z</dcterms:created>
  <dcterms:modified xsi:type="dcterms:W3CDTF">2024-06-26T13:53:57Z</dcterms:modified>
</cp:coreProperties>
</file>