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para la oai mayo 2023\OAI\final\JUNIO 2023\oia\"/>
    </mc:Choice>
  </mc:AlternateContent>
  <xr:revisionPtr revIDLastSave="0" documentId="8_{B1C76C44-5977-474E-9470-7BC192894EF7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JUNIO 2023 " sheetId="9" r:id="rId1"/>
  </sheets>
  <definedNames>
    <definedName name="_xlnm._FilterDatabase" localSheetId="0" hidden="1">'JUNIO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<sst xmlns="http://schemas.openxmlformats.org/spreadsheetml/2006/main" count="275" uniqueCount="154">
  <si>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</si>
  <si>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</si>
  <si>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</si>
  <si>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</si>
  <si>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</si>
  <si>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</si>
  <si>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</si>
  <si>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</si>
  <si>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</si>
  <si>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</si>
  <si>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</si>
  <si>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</si>
  <si>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</si>
  <si>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</si>
  <si>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</si>
  <si>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</si>
  <si>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</si>
  <si>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</si>
  <si>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</si>
  <si>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</si>
  <si>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</si>
  <si>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</si>
  <si>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</si>
  <si>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</si>
  <si>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</si>
  <si>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</si>
  <si>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</si>
  <si>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</si>
  <si>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</si>
  <si>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</si>
  <si>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</si>
  <si>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</si>
  <si>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</si>
  <si>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</si>
  <si>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</si>
  <si>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</si>
  <si>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</si>
  <si>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</si>
  <si>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</si>
  <si>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</si>
  <si>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</si>
  <si>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</si>
  <si>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</si>
  <si>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</si>
  <si>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</si>
  <si>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</si>
  <si>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</si>
  <si>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</si>
  <si>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</si>
  <si>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</si>
  <si>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</si>
  <si>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</si>
  <si>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</si>
  <si>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</si>
  <si>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</si>
  <si>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</si>
  <si>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</si>
  <si>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</si>
  <si>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</si>
  <si>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</si>
  <si>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</si>
  <si>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</si>
  <si>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</si>
  <si>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</si>
  <si>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</si>
  <si>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</si>
  <si>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</si>
  <si>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</si>
  <si>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</si>
  <si>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</si>
  <si>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</si>
  <si>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</si>
  <si>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</si>
  <si>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</si>
  <si>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</si>
  <si>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</si>
  <si>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</si>
  <si>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</si>
  <si>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</si>
  <si>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</si>
  <si>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</si>
  <si>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</si>
  <si>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</si>
  <si>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</si>
  <si>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</si>
  <si>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</si>
  <si>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</si>
  <si>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</si>
  <si>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</si>
  <si>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</si>
  <si>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</si>
  <si>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</si>
  <si>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</si>
  <si>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</si>
  <si>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</si>
  <si>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</si>
  <si>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</si>
  <si>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</si>
  <si>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</si>
  <si>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</si>
  <si>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</si>
  <si>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</si>
  <si>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</si>
  <si>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</si>
  <si>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</si>
  <si>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</si>
  <si>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</si>
  <si>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</si>
  <si>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</si>
  <si>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</si>
  <si>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</si>
  <si>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</si>
  <si>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</si>
  <si>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</si>
  <si>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</si>
  <si>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</si>
  <si>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</si>
  <si>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</si>
  <si>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</si>
  <si>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</si>
  <si>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</si>
  <si>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</si>
  <si>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</si>
  <si>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</si>
  <si>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</si>
  <si>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</si>
  <si>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</si>
  <si>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</si>
  <si>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</si>
  <si>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</si>
  <si>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</si>
  <si>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</si>
  <si>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</si>
  <si>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</si>
  <si>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</si>
  <si>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</si>
  <si>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</si>
  <si>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</si>
  <si>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</si>
  <si>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</si>
  <si>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</si>
  <si>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</si>
  <si>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</si>
  <si>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</si>
  <si>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</si>
  <si>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</si>
  <si>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</si>
  <si>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</si>
  <si>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</si>
  <si>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</si>
  <si>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</si>
  <si>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</si>
  <si>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</si>
  <si>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-JUNIO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</si>
</sst>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left"/>
    </xf>
    <xf numFmtId="0" fontId="0" fillId="0" borderId="0" xfId="0"/>
    <xf numFmtId="0" fontId="8" fillId="5" borderId="12" xfId="0" applyFont="1" applyFill="1" applyBorder="1" applyAlignment="1">
      <alignment horizontal="left"/>
    </xf>
    <xf numFmtId="0" fontId="10" fillId="7" borderId="0" xfId="0" applyFont="1" applyFill="1" applyBorder="1"/>
    <xf numFmtId="0" fontId="7" fillId="0" borderId="0" xfId="0" applyFont="1" applyBorder="1" applyAlignment="1">
      <alignment horizontal="left"/>
    </xf>
    <xf numFmtId="0" fontId="0" fillId="0" borderId="0" xfId="0" applyBorder="1"/>
    <xf numFmtId="164" fontId="0" fillId="0" borderId="0" xfId="1" applyFont="1" applyBorder="1"/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tabSelected="1" view="pageBreakPreview" topLeftCell="A9" zoomScale="70" zoomScaleNormal="100" zoomScaleSheetLayoutView="70" workbookViewId="0">
      <selection activeCell="B13" sqref="B13:T13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4" t="s">
        <v>0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</row>
    <row r="11" spans="2:27" s="44" customFormat="1" ht="18" customHeight="1" x14ac:dyDescent="0.2">
      <c r="B11" s="55" t="s">
        <v>25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56" t="s">
        <v>153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</row>
    <row r="14" spans="2:27" x14ac:dyDescent="0.2">
      <c r="B14" s="49" t="s">
        <v>1</v>
      </c>
      <c r="C14" s="4"/>
      <c r="D14" s="57" t="s">
        <v>2</v>
      </c>
      <c r="E14" s="57" t="s">
        <v>3</v>
      </c>
      <c r="F14" s="58" t="s">
        <v>4</v>
      </c>
      <c r="G14" s="51" t="s">
        <v>5</v>
      </c>
      <c r="H14" s="51" t="s">
        <v>6</v>
      </c>
      <c r="I14" s="51" t="s">
        <v>7</v>
      </c>
      <c r="J14" s="49" t="s">
        <v>8</v>
      </c>
      <c r="K14" s="49"/>
      <c r="L14" s="49"/>
      <c r="M14" s="49"/>
      <c r="N14" s="49"/>
      <c r="O14" s="49"/>
      <c r="P14" s="49"/>
      <c r="Q14" s="28"/>
      <c r="R14" s="50" t="s">
        <v>9</v>
      </c>
      <c r="S14" s="50"/>
      <c r="T14" s="51" t="s">
        <v>10</v>
      </c>
    </row>
    <row r="15" spans="2:27" x14ac:dyDescent="0.2">
      <c r="B15" s="49"/>
      <c r="C15" s="6"/>
      <c r="D15" s="57"/>
      <c r="E15" s="57"/>
      <c r="F15" s="58"/>
      <c r="G15" s="51"/>
      <c r="H15" s="51"/>
      <c r="I15" s="51"/>
      <c r="J15" s="52" t="s">
        <v>11</v>
      </c>
      <c r="K15" s="52"/>
      <c r="L15" s="7"/>
      <c r="M15" s="52" t="s">
        <v>12</v>
      </c>
      <c r="N15" s="52"/>
      <c r="O15" s="53" t="s">
        <v>13</v>
      </c>
      <c r="P15" s="53" t="s">
        <v>14</v>
      </c>
      <c r="Q15" s="53" t="s">
        <v>15</v>
      </c>
      <c r="R15" s="53" t="s">
        <v>16</v>
      </c>
      <c r="S15" s="53" t="s">
        <v>17</v>
      </c>
      <c r="T15" s="51"/>
    </row>
    <row r="16" spans="2:27" s="9" customFormat="1" ht="24.75" x14ac:dyDescent="0.25">
      <c r="B16" s="49"/>
      <c r="C16" s="8" t="s">
        <v>18</v>
      </c>
      <c r="D16" s="57"/>
      <c r="E16" s="57"/>
      <c r="F16" s="58"/>
      <c r="G16" s="51"/>
      <c r="H16" s="51"/>
      <c r="I16" s="51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3"/>
      <c r="P16" s="53"/>
      <c r="Q16" s="53"/>
      <c r="R16" s="53"/>
      <c r="S16" s="53"/>
      <c r="T16" s="51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>+G18*2.87%</f>
        <v>387.45</v>
      </c>
      <c r="K18" s="20">
        <f>G18*7.1%</f>
        <v>958.49999999999989</v>
      </c>
      <c r="L18" s="20">
        <f>G18*1.15%</f>
        <v>155.25</v>
      </c>
      <c r="M18" s="20">
        <f>+G18*3.04%</f>
        <v>410.4</v>
      </c>
      <c r="N18" s="20">
        <f>G18*7.09%</f>
        <v>957.15000000000009</v>
      </c>
      <c r="O18" s="20"/>
      <c r="P18" s="20">
        <f>J18+K18+L18+M18+N18</f>
        <v>2868.75</v>
      </c>
      <c r="Q18" s="20"/>
      <c r="R18" s="20">
        <f>+J18+M18+O18+Q18+H18+I18</f>
        <v>3724.16</v>
      </c>
      <c r="S18" s="20">
        <f>+N18+L18+K18</f>
        <v>2070.9</v>
      </c>
      <c r="T18" s="21">
        <f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>+G19*2.87%</f>
        <v>430.5</v>
      </c>
      <c r="K19" s="20">
        <f>G19*7.1%</f>
        <v>1065</v>
      </c>
      <c r="L19" s="20">
        <f>G19*1.15%</f>
        <v>172.5</v>
      </c>
      <c r="M19" s="20">
        <f>+G19*3.04%</f>
        <v>456</v>
      </c>
      <c r="N19" s="20">
        <f>G19*7.09%</f>
        <v>1063.5</v>
      </c>
      <c r="O19" s="20"/>
      <c r="P19" s="20">
        <f>J19+K19+L19+M19+N19</f>
        <v>3187.5</v>
      </c>
      <c r="Q19" s="20"/>
      <c r="R19" s="20">
        <f>+J19+M19+O19+Q19+H19+I19</f>
        <v>2034.82</v>
      </c>
      <c r="S19" s="20">
        <f>+N19+L19+K19</f>
        <v>2301</v>
      </c>
      <c r="T19" s="21">
        <f>+G19-R19</f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3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>+G20*2.87%</f>
        <v>287</v>
      </c>
      <c r="K20" s="20">
        <f>G20*7.1%</f>
        <v>709.99999999999989</v>
      </c>
      <c r="L20" s="20">
        <f>G20*1.15%</f>
        <v>115</v>
      </c>
      <c r="M20" s="20">
        <f>+G20*3.04%</f>
        <v>304</v>
      </c>
      <c r="N20" s="20">
        <f>G20*7.09%</f>
        <v>709</v>
      </c>
      <c r="O20" s="20"/>
      <c r="P20" s="20">
        <f>J20+K20+L20+M20+N20</f>
        <v>2125</v>
      </c>
      <c r="Q20" s="20"/>
      <c r="R20" s="20">
        <f>+J20+M20+O20+Q20+H20+I20</f>
        <v>1502.71</v>
      </c>
      <c r="S20" s="20">
        <f>+N20+L20+K20</f>
        <v>1534</v>
      </c>
      <c r="T20" s="21">
        <f>+G20-R20</f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3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>+G21*2.87%</f>
        <v>717.5</v>
      </c>
      <c r="K21" s="20">
        <f>G21*7.1%</f>
        <v>1774.9999999999998</v>
      </c>
      <c r="L21" s="20">
        <f>G21*1.15%</f>
        <v>287.5</v>
      </c>
      <c r="M21" s="20">
        <f>+G21*3.04%</f>
        <v>760</v>
      </c>
      <c r="N21" s="20">
        <f>G21*7.09%</f>
        <v>1772.5000000000002</v>
      </c>
      <c r="O21" s="20"/>
      <c r="P21" s="20">
        <f>J21+K21+L21+M21+N21</f>
        <v>5312.5</v>
      </c>
      <c r="Q21" s="20"/>
      <c r="R21" s="20">
        <f>+J21+M21+O21+Q21+H21+I21</f>
        <v>5462.43</v>
      </c>
      <c r="S21" s="20">
        <f>+N21+L21+K21</f>
        <v>3835</v>
      </c>
      <c r="T21" s="21">
        <f>+G21-R21</f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3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>+G22*2.87%</f>
        <v>430.5</v>
      </c>
      <c r="K22" s="20">
        <f>G22*7.1%</f>
        <v>1065</v>
      </c>
      <c r="L22" s="20">
        <f>G22*1.15%</f>
        <v>172.5</v>
      </c>
      <c r="M22" s="20">
        <f>+G22*3.04%</f>
        <v>456</v>
      </c>
      <c r="N22" s="20">
        <f>G22*7.09%</f>
        <v>1063.5</v>
      </c>
      <c r="O22" s="20"/>
      <c r="P22" s="20">
        <f>J22+K22+L22+M22+N22</f>
        <v>3187.5</v>
      </c>
      <c r="Q22" s="20"/>
      <c r="R22" s="20">
        <f>+J22+M22+O22+Q22+H22+I22</f>
        <v>2034.82</v>
      </c>
      <c r="S22" s="20">
        <f>+N22+L22+K22</f>
        <v>2301</v>
      </c>
      <c r="T22" s="21">
        <f>+G22-R22</f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3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>+G23*2.87%</f>
        <v>143.5</v>
      </c>
      <c r="K23" s="20">
        <f>G23*7.1%</f>
        <v>354.99999999999994</v>
      </c>
      <c r="L23" s="20">
        <f>G23*1.15%</f>
        <v>57.5</v>
      </c>
      <c r="M23" s="20">
        <f>+G23*3.04%</f>
        <v>152</v>
      </c>
      <c r="N23" s="20">
        <f>G23*7.09%</f>
        <v>354.5</v>
      </c>
      <c r="O23" s="20"/>
      <c r="P23" s="20">
        <f>J23+K23+L23+M23+N23</f>
        <v>1062.5</v>
      </c>
      <c r="Q23" s="20"/>
      <c r="R23" s="20">
        <f>+J23+M23+O23+Q23+H23+I23</f>
        <v>1001.17</v>
      </c>
      <c r="S23" s="20">
        <f>+N23+L23+K23</f>
        <v>767</v>
      </c>
      <c r="T23" s="21">
        <f>+G23-R23</f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3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>+G24*2.87%</f>
        <v>1097.7750000000001</v>
      </c>
      <c r="K24" s="20">
        <f>G24*7.1%</f>
        <v>2715.7499999999995</v>
      </c>
      <c r="L24" s="20">
        <f>G24*1.15%</f>
        <v>439.875</v>
      </c>
      <c r="M24" s="20">
        <f>+G24*3.04%</f>
        <v>1162.8</v>
      </c>
      <c r="N24" s="20">
        <f>G24*7.09%</f>
        <v>2711.9250000000002</v>
      </c>
      <c r="O24" s="20"/>
      <c r="P24" s="20">
        <f>J24+K24+L24+M24+N24</f>
        <v>8128.125</v>
      </c>
      <c r="Q24" s="20"/>
      <c r="R24" s="20">
        <f>+J24+M24+O24+Q24+H24+I24</f>
        <v>9912.7749999999996</v>
      </c>
      <c r="S24" s="20">
        <f>+N24+L24+K24</f>
        <v>5867.5499999999993</v>
      </c>
      <c r="T24" s="21">
        <f>+G24-R24</f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3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>+G25*2.87%</f>
        <v>2296</v>
      </c>
      <c r="K25" s="20">
        <f>G25*7.1%</f>
        <v>5679.9999999999991</v>
      </c>
      <c r="L25" s="20">
        <f>G25*1.15%</f>
        <v>920</v>
      </c>
      <c r="M25" s="20">
        <f>+G25*3.04%</f>
        <v>2432</v>
      </c>
      <c r="N25" s="20">
        <f>G25*7.09%</f>
        <v>5672</v>
      </c>
      <c r="O25" s="20"/>
      <c r="P25" s="20">
        <f>J25+K25+L25+M25+N25</f>
        <v>17000</v>
      </c>
      <c r="Q25" s="20"/>
      <c r="R25" s="20">
        <f>+J25+M25+O25+Q25+H25+I25</f>
        <v>23461.43</v>
      </c>
      <c r="S25" s="20">
        <f>+N25+L25+K25</f>
        <v>12272</v>
      </c>
      <c r="T25" s="21">
        <f>+G25-R25</f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3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>+G26*2.87%</f>
        <v>430.5</v>
      </c>
      <c r="K26" s="20">
        <f>G26*7.1%</f>
        <v>1065</v>
      </c>
      <c r="L26" s="20">
        <f>G26*1.15%</f>
        <v>172.5</v>
      </c>
      <c r="M26" s="20">
        <f>+G26*3.04%</f>
        <v>456</v>
      </c>
      <c r="N26" s="20">
        <f>G26*7.09%</f>
        <v>1063.5</v>
      </c>
      <c r="O26" s="20"/>
      <c r="P26" s="20">
        <f>J26+K26+L26+M26+N26</f>
        <v>3187.5</v>
      </c>
      <c r="Q26" s="20"/>
      <c r="R26" s="20">
        <f>+J26+M26+O26+Q26+H26+I26</f>
        <v>2034.82</v>
      </c>
      <c r="S26" s="20">
        <f>+N26+L26+K26</f>
        <v>2301</v>
      </c>
      <c r="T26" s="21">
        <f>+G26-R26</f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3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>+G27*2.87%</f>
        <v>1004.5</v>
      </c>
      <c r="K27" s="20">
        <f>G27*7.1%</f>
        <v>2485</v>
      </c>
      <c r="L27" s="20">
        <f>G27*1.15%</f>
        <v>402.5</v>
      </c>
      <c r="M27" s="20">
        <f>+G27*3.04%</f>
        <v>1064</v>
      </c>
      <c r="N27" s="20">
        <f>G27*7.09%</f>
        <v>2481.5</v>
      </c>
      <c r="O27" s="20"/>
      <c r="P27" s="20">
        <f>J27+K27+L27+M27+N27</f>
        <v>7437.5</v>
      </c>
      <c r="Q27" s="20"/>
      <c r="R27" s="20">
        <f>+J27+M27+O27+Q27+H27+I27</f>
        <v>10301.44</v>
      </c>
      <c r="S27" s="20">
        <f>+N27+L27+K27</f>
        <v>5369</v>
      </c>
      <c r="T27" s="21">
        <f>+G27-R27</f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3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>+G28*2.87%</f>
        <v>875.35</v>
      </c>
      <c r="K28" s="20">
        <f>G28*7.1%</f>
        <v>2165.5</v>
      </c>
      <c r="L28" s="20">
        <f>G28*1.15%</f>
        <v>350.75</v>
      </c>
      <c r="M28" s="20">
        <f>+G28*3.04%</f>
        <v>927.2</v>
      </c>
      <c r="N28" s="20">
        <f>G28*7.09%</f>
        <v>2162.4500000000003</v>
      </c>
      <c r="O28" s="20"/>
      <c r="P28" s="20">
        <f>J28+K28+L28+M28+N28</f>
        <v>6481.25</v>
      </c>
      <c r="Q28" s="20"/>
      <c r="R28" s="20">
        <f>+J28+M28+O28+Q28+H28+I28</f>
        <v>8976.98</v>
      </c>
      <c r="S28" s="20">
        <f>+N28+L28+K28</f>
        <v>4678.7000000000007</v>
      </c>
      <c r="T28" s="21">
        <f>+G28-R28</f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3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>+G29*2.87%</f>
        <v>1090.5999999999999</v>
      </c>
      <c r="K29" s="20">
        <f>G29*7.1%</f>
        <v>2697.9999999999995</v>
      </c>
      <c r="L29" s="20">
        <f>G29*1.15%</f>
        <v>437</v>
      </c>
      <c r="M29" s="20">
        <f>+G29*3.04%</f>
        <v>1155.2</v>
      </c>
      <c r="N29" s="20">
        <f>G29*7.09%</f>
        <v>2694.2000000000003</v>
      </c>
      <c r="O29" s="20"/>
      <c r="P29" s="20">
        <f>J29+K29+L29+M29+N29</f>
        <v>8075</v>
      </c>
      <c r="Q29" s="20"/>
      <c r="R29" s="20">
        <f>+J29+M29+O29+Q29+H29+I29</f>
        <v>9862.7200000000012</v>
      </c>
      <c r="S29" s="20">
        <f>+N29+L29+K29</f>
        <v>5829.2</v>
      </c>
      <c r="T29" s="21">
        <f>+G29-R29</f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3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>+G30*2.87%</f>
        <v>430.5</v>
      </c>
      <c r="K30" s="20">
        <f>G30*7.1%</f>
        <v>1065</v>
      </c>
      <c r="L30" s="20">
        <f>G30*1.15%</f>
        <v>172.5</v>
      </c>
      <c r="M30" s="20">
        <f>+G30*3.04%</f>
        <v>456</v>
      </c>
      <c r="N30" s="20">
        <f>G30*7.09%</f>
        <v>1063.5</v>
      </c>
      <c r="O30" s="20"/>
      <c r="P30" s="20">
        <f>J30+K30+L30+M30+N30</f>
        <v>3187.5</v>
      </c>
      <c r="Q30" s="20"/>
      <c r="R30" s="20">
        <f>+J30+M30+O30+Q30+H30+I30</f>
        <v>3460.05</v>
      </c>
      <c r="S30" s="20">
        <f>+N30+L30+K30</f>
        <v>2301</v>
      </c>
      <c r="T30" s="21">
        <f>+G30-R30</f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3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>+G31*2.87%</f>
        <v>530.08899999999994</v>
      </c>
      <c r="K31" s="20">
        <f>G31*7.1%</f>
        <v>1311.37</v>
      </c>
      <c r="L31" s="20">
        <f>G31*1.15%</f>
        <v>212.405</v>
      </c>
      <c r="M31" s="20">
        <f>+G31*3.04%</f>
        <v>561.48799999999994</v>
      </c>
      <c r="N31" s="20">
        <f>G31*7.09%</f>
        <v>1309.5230000000001</v>
      </c>
      <c r="O31" s="20"/>
      <c r="P31" s="20">
        <f>J31+K31+L31+M31+N31</f>
        <v>3924.875</v>
      </c>
      <c r="Q31" s="20"/>
      <c r="R31" s="20">
        <f>+J31+M31+O31+Q31+H31+I31</f>
        <v>4154.8670000000002</v>
      </c>
      <c r="S31" s="20">
        <f>+N31+L31+K31</f>
        <v>2833.2979999999998</v>
      </c>
      <c r="T31" s="21">
        <f>+G31-R31</f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3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>+G32*2.87%</f>
        <v>717.5</v>
      </c>
      <c r="K32" s="20">
        <f>G32*7.1%</f>
        <v>1774.9999999999998</v>
      </c>
      <c r="L32" s="20">
        <f>G32*1.15%</f>
        <v>287.5</v>
      </c>
      <c r="M32" s="20">
        <f>+G32*3.04%</f>
        <v>760</v>
      </c>
      <c r="N32" s="20">
        <f>G32*7.09%</f>
        <v>1772.5000000000002</v>
      </c>
      <c r="O32" s="20"/>
      <c r="P32" s="20">
        <f>J32+K32+L32+M32+N32</f>
        <v>5312.5</v>
      </c>
      <c r="Q32" s="20"/>
      <c r="R32" s="20">
        <f>+J32+M32+O32+Q32+H32+I32</f>
        <v>6803.11</v>
      </c>
      <c r="S32" s="20">
        <f>+N32+L32+K32</f>
        <v>3835</v>
      </c>
      <c r="T32" s="21">
        <f>+G32-R32</f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3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>+G33*2.87%</f>
        <v>430.5</v>
      </c>
      <c r="K33" s="20">
        <f>G33*7.1%</f>
        <v>1065</v>
      </c>
      <c r="L33" s="20">
        <f>G33*1.15%</f>
        <v>172.5</v>
      </c>
      <c r="M33" s="20">
        <f>+G33*3.04%</f>
        <v>456</v>
      </c>
      <c r="N33" s="20">
        <f>G33*7.09%</f>
        <v>1063.5</v>
      </c>
      <c r="O33" s="20"/>
      <c r="P33" s="20">
        <f>J33+K33+L33+M33+N33</f>
        <v>3187.5</v>
      </c>
      <c r="Q33" s="20"/>
      <c r="R33" s="20">
        <f>+J33+M33+O33+Q33+H33+I33</f>
        <v>4330.3100000000004</v>
      </c>
      <c r="S33" s="20">
        <f>+N33+L33+K33</f>
        <v>2301</v>
      </c>
      <c r="T33" s="21">
        <f>+G33-R33</f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3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>+G34*2.87%</f>
        <v>143.5</v>
      </c>
      <c r="K34" s="20">
        <f>G34*7.1%</f>
        <v>354.99999999999994</v>
      </c>
      <c r="L34" s="20">
        <f>G34*1.15%</f>
        <v>57.5</v>
      </c>
      <c r="M34" s="20">
        <f>+G34*3.04%</f>
        <v>152</v>
      </c>
      <c r="N34" s="20">
        <f>G34*7.09%</f>
        <v>354.5</v>
      </c>
      <c r="O34" s="20"/>
      <c r="P34" s="20">
        <f>J34+K34+L34+M34+N34</f>
        <v>1062.5</v>
      </c>
      <c r="Q34" s="20"/>
      <c r="R34" s="20">
        <f>+J34+M34+O34+Q34+H34+I34</f>
        <v>1471.7</v>
      </c>
      <c r="S34" s="20">
        <f>+N34+L34+K34</f>
        <v>767</v>
      </c>
      <c r="T34" s="21">
        <f>+G34-R34</f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3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>+G35*2.87%</f>
        <v>717.5</v>
      </c>
      <c r="K35" s="20">
        <f>G35*7.1%</f>
        <v>1774.9999999999998</v>
      </c>
      <c r="L35" s="20">
        <f>G35*1.15%</f>
        <v>287.5</v>
      </c>
      <c r="M35" s="20">
        <f>+G35*3.04%</f>
        <v>760</v>
      </c>
      <c r="N35" s="20">
        <f>G35*7.09%</f>
        <v>1772.5000000000002</v>
      </c>
      <c r="O35" s="20"/>
      <c r="P35" s="20">
        <f>J35+K35+L35+M35+N35</f>
        <v>5312.5</v>
      </c>
      <c r="Q35" s="20"/>
      <c r="R35" s="20">
        <f>+J35+M35+O35+Q35+H35+I35</f>
        <v>6803.11</v>
      </c>
      <c r="S35" s="20">
        <f>+N35+L35+K35</f>
        <v>3835</v>
      </c>
      <c r="T35" s="21">
        <f>+G35-R35</f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3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>+G36*2.87%</f>
        <v>826.56</v>
      </c>
      <c r="K36" s="20">
        <f>G36*7.1%</f>
        <v>2044.7999999999997</v>
      </c>
      <c r="L36" s="20">
        <f>G36*1.15%</f>
        <v>331.2</v>
      </c>
      <c r="M36" s="20">
        <f>+G36*3.04%</f>
        <v>875.52</v>
      </c>
      <c r="N36" s="20">
        <f>G36*7.09%</f>
        <v>2041.92</v>
      </c>
      <c r="O36" s="20"/>
      <c r="P36" s="20">
        <f>J36+K36+L36+M36+N36</f>
        <v>6120</v>
      </c>
      <c r="Q36" s="20"/>
      <c r="R36" s="20">
        <f>+J36+M36+O36+Q36+H36+I36</f>
        <v>6693.74</v>
      </c>
      <c r="S36" s="20">
        <f>+N36+L36+K36</f>
        <v>4417.92</v>
      </c>
      <c r="T36" s="21">
        <f>+G36-R36</f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3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>+G37*2.87%</f>
        <v>832.3</v>
      </c>
      <c r="K37" s="20">
        <f>G37*7.1%</f>
        <v>2059</v>
      </c>
      <c r="L37" s="20">
        <f>G37*1.15%</f>
        <v>333.5</v>
      </c>
      <c r="M37" s="20">
        <f>+G37*3.04%</f>
        <v>881.6</v>
      </c>
      <c r="N37" s="20">
        <f>G37*7.09%</f>
        <v>2056.1</v>
      </c>
      <c r="O37" s="20"/>
      <c r="P37" s="20">
        <f>J37+K37+L37+M37+N37</f>
        <v>6162.5</v>
      </c>
      <c r="Q37" s="20"/>
      <c r="R37" s="20">
        <f>+J37+M37+O37+Q37+H37+I37</f>
        <v>6733.7900000000009</v>
      </c>
      <c r="S37" s="20">
        <f>+N37+L37+K37</f>
        <v>4448.6000000000004</v>
      </c>
      <c r="T37" s="21">
        <f>+G37-R37</f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3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>+G38*2.87%</f>
        <v>287</v>
      </c>
      <c r="K38" s="20">
        <f>G38*7.1%</f>
        <v>709.99999999999989</v>
      </c>
      <c r="L38" s="20">
        <f>G38*1.15%</f>
        <v>115</v>
      </c>
      <c r="M38" s="20">
        <f>+G38*3.04%</f>
        <v>304</v>
      </c>
      <c r="N38" s="20">
        <f>G38*7.09%</f>
        <v>709</v>
      </c>
      <c r="O38" s="20"/>
      <c r="P38" s="20">
        <f>J38+K38+L38+M38+N38</f>
        <v>2125</v>
      </c>
      <c r="Q38" s="20"/>
      <c r="R38" s="20">
        <f>+J38+M38+O38+Q38+H38+I38</f>
        <v>1739.32</v>
      </c>
      <c r="S38" s="20">
        <f>+N38+L38+K38</f>
        <v>1534</v>
      </c>
      <c r="T38" s="21">
        <f>+G38-R38</f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3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>+G39*2.87%</f>
        <v>444.85</v>
      </c>
      <c r="K39" s="20">
        <f>G39*7.1%</f>
        <v>1100.5</v>
      </c>
      <c r="L39" s="20">
        <f>G39*1.15%</f>
        <v>178.25</v>
      </c>
      <c r="M39" s="20">
        <f>+G39*3.04%</f>
        <v>471.2</v>
      </c>
      <c r="N39" s="20">
        <f>G39*7.09%</f>
        <v>1098.95</v>
      </c>
      <c r="O39" s="20"/>
      <c r="P39" s="20">
        <f>J39+K39+L39+M39+N39</f>
        <v>3293.75</v>
      </c>
      <c r="Q39" s="20"/>
      <c r="R39" s="20">
        <f>+J39+M39+O39+Q39+H39+I39</f>
        <v>3560.17</v>
      </c>
      <c r="S39" s="20">
        <f>+N39+L39+K39</f>
        <v>2377.6999999999998</v>
      </c>
      <c r="T39" s="21">
        <f>+G39-R39</f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>+G41*2.87%</f>
        <v>287</v>
      </c>
      <c r="K41" s="20">
        <f>G41*7.1%</f>
        <v>709.99999999999989</v>
      </c>
      <c r="L41" s="20">
        <f>G41*1.15%</f>
        <v>115</v>
      </c>
      <c r="M41" s="20">
        <f>+G41*3.04%</f>
        <v>304</v>
      </c>
      <c r="N41" s="20">
        <f>G41*7.09%</f>
        <v>709</v>
      </c>
      <c r="O41" s="20"/>
      <c r="P41" s="20">
        <f>J41+K41+L41+M41+N41</f>
        <v>2125</v>
      </c>
      <c r="Q41" s="20"/>
      <c r="R41" s="20">
        <f>+J41+M41+O41+Q41+H41+I41</f>
        <v>2943.32</v>
      </c>
      <c r="S41" s="20">
        <f>+N41+L41+K41</f>
        <v>1534</v>
      </c>
      <c r="T41" s="21">
        <f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3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>+G42*2.87%</f>
        <v>287</v>
      </c>
      <c r="K42" s="20">
        <f>G42*7.1%</f>
        <v>709.99999999999989</v>
      </c>
      <c r="L42" s="20">
        <f>G42*1.15%</f>
        <v>115</v>
      </c>
      <c r="M42" s="20">
        <f>+G42*3.04%</f>
        <v>304</v>
      </c>
      <c r="N42" s="20">
        <f>G42*7.09%</f>
        <v>709</v>
      </c>
      <c r="O42" s="20"/>
      <c r="P42" s="20">
        <f>J42+K42+L42+M42+N42</f>
        <v>2125</v>
      </c>
      <c r="Q42" s="20"/>
      <c r="R42" s="20">
        <f>+J42+M42+O42+Q42+H42+I42</f>
        <v>2943.32</v>
      </c>
      <c r="S42" s="20">
        <f>+N42+L42+K42</f>
        <v>1534</v>
      </c>
      <c r="T42" s="21">
        <f>+G42-R42</f>
        <v>7056.68</v>
      </c>
    </row>
    <row r="43" spans="2:29" ht="15" x14ac:dyDescent="0.25">
      <c r="B43" s="16">
        <f t="shared" si="3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>+G43*2.87%</f>
        <v>924.885626</v>
      </c>
      <c r="K43" s="20">
        <f>G43*7.1%</f>
        <v>2288.0445799999998</v>
      </c>
      <c r="L43" s="20">
        <f>G43*1.15%</f>
        <v>370.59877</v>
      </c>
      <c r="M43" s="20">
        <f>+G43*3.04%</f>
        <v>979.66979200000003</v>
      </c>
      <c r="N43" s="20">
        <f>G43*7.09%</f>
        <v>2284.8219819999999</v>
      </c>
      <c r="O43" s="20"/>
      <c r="P43" s="20">
        <f>J43+K43+L43+M43+N43</f>
        <v>6848.0207499999997</v>
      </c>
      <c r="Q43" s="20"/>
      <c r="R43" s="20">
        <f>+J43+M43+O43+Q43+H43+I43</f>
        <v>6332.1054180000001</v>
      </c>
      <c r="S43" s="20">
        <f>+N43+L43+K43</f>
        <v>4943.4653319999998</v>
      </c>
      <c r="T43" s="21">
        <f>+G43-R43</f>
        <v>25893.874582</v>
      </c>
      <c r="U43" s="64"/>
      <c r="V43" s="65"/>
      <c r="W43" s="65"/>
      <c r="X43" s="65"/>
      <c r="Y43" s="65"/>
      <c r="Z43" s="65"/>
      <c r="AA43" s="65"/>
      <c r="AB43" s="65"/>
      <c r="AC43" s="65"/>
    </row>
    <row r="44" spans="2:29" ht="15" x14ac:dyDescent="0.25">
      <c r="B44" s="16">
        <f t="shared" si="3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>+G44*2.87%</f>
        <v>270.99314900000002</v>
      </c>
      <c r="K44" s="20">
        <f>G44*7.1%</f>
        <v>670.40116999999998</v>
      </c>
      <c r="L44" s="20">
        <f>G44*1.15%</f>
        <v>108.586105</v>
      </c>
      <c r="M44" s="20">
        <f>+G44*3.04%</f>
        <v>287.045008</v>
      </c>
      <c r="N44" s="20">
        <f>G44*7.09%</f>
        <v>669.45694300000002</v>
      </c>
      <c r="O44" s="20"/>
      <c r="P44" s="20">
        <f>J44+K44+L44+M44+N44</f>
        <v>2006.482375</v>
      </c>
      <c r="Q44" s="20"/>
      <c r="R44" s="20">
        <f>+J44+M44+O44+Q44+H44+I44</f>
        <v>1706.3581569999999</v>
      </c>
      <c r="S44" s="20">
        <f>+N44+L44+K44</f>
        <v>1448.4442180000001</v>
      </c>
      <c r="T44" s="21">
        <f>+G44-R44</f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3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>+G45*2.87%</f>
        <v>287</v>
      </c>
      <c r="K45" s="20">
        <f>G45*7.1%</f>
        <v>709.99999999999989</v>
      </c>
      <c r="L45" s="20">
        <f>G45*1.15%</f>
        <v>115</v>
      </c>
      <c r="M45" s="20">
        <f>+G45*3.04%</f>
        <v>304</v>
      </c>
      <c r="N45" s="20">
        <f>G45*7.09%</f>
        <v>709</v>
      </c>
      <c r="O45" s="20"/>
      <c r="P45" s="20">
        <f>J45+K45+L45+M45+N45</f>
        <v>2125</v>
      </c>
      <c r="Q45" s="20"/>
      <c r="R45" s="20">
        <f>+J45+M45+O45+Q45+H45+I45</f>
        <v>2943.32</v>
      </c>
      <c r="S45" s="20">
        <f>+N45+L45+K45</f>
        <v>1534</v>
      </c>
      <c r="T45" s="21">
        <f>+G45-R45</f>
        <v>7056.68</v>
      </c>
      <c r="U45" s="60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3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>+G46*2.87%</f>
        <v>717.5</v>
      </c>
      <c r="K46" s="20">
        <f>G46*7.1%</f>
        <v>1774.9999999999998</v>
      </c>
      <c r="L46" s="20">
        <f>G46*1.15%</f>
        <v>287.5</v>
      </c>
      <c r="M46" s="20">
        <f>+G46*3.04%</f>
        <v>760</v>
      </c>
      <c r="N46" s="20">
        <f>G46*7.09%</f>
        <v>1772.5000000000002</v>
      </c>
      <c r="O46" s="20"/>
      <c r="P46" s="20">
        <f>J46+K46+L46+M46+N46</f>
        <v>5312.5</v>
      </c>
      <c r="Q46" s="20"/>
      <c r="R46" s="20">
        <f>+J46+M46+O46+Q46+H46+I46</f>
        <v>6803.11</v>
      </c>
      <c r="S46" s="20">
        <f>+N46+L46+K46</f>
        <v>3835</v>
      </c>
      <c r="T46" s="21">
        <f>+G46-R46</f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5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>+G48*2.87%</f>
        <v>301.35000000000002</v>
      </c>
      <c r="K48" s="20">
        <f>G48*7.1%</f>
        <v>745.49999999999989</v>
      </c>
      <c r="L48" s="20">
        <f>G48*1.15%</f>
        <v>120.75</v>
      </c>
      <c r="M48" s="20">
        <f>+G48*3.04%</f>
        <v>319.2</v>
      </c>
      <c r="N48" s="20">
        <f>G48*7.09%</f>
        <v>744.45</v>
      </c>
      <c r="O48" s="20"/>
      <c r="P48" s="20">
        <f>J48+K48+L48+M48+N48</f>
        <v>2231.25</v>
      </c>
      <c r="Q48" s="20"/>
      <c r="R48" s="20">
        <f>+J48+M48+O48+Q48+H48+I48</f>
        <v>1768.87</v>
      </c>
      <c r="S48" s="20">
        <f>+N48+L48+K48</f>
        <v>1610.6999999999998</v>
      </c>
      <c r="T48" s="21">
        <f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3"/>
        <v>25</v>
      </c>
      <c r="C49" s="61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>+G49*2.87%</f>
        <v>817.08899999999994</v>
      </c>
      <c r="K49" s="20">
        <f>G49*7.1%</f>
        <v>2021.37</v>
      </c>
      <c r="L49" s="20">
        <f>G49*1.15%</f>
        <v>327.40499999999997</v>
      </c>
      <c r="M49" s="20">
        <f>+G49*3.04%</f>
        <v>865.48799999999994</v>
      </c>
      <c r="N49" s="20">
        <f>G49*7.09%</f>
        <v>2018.5230000000001</v>
      </c>
      <c r="O49" s="20"/>
      <c r="P49" s="20">
        <f>J49+K49+L49+M49+N49</f>
        <v>6049.875</v>
      </c>
      <c r="Q49" s="20"/>
      <c r="R49" s="20">
        <f>+J49+M49+O49+Q49+H49+I49</f>
        <v>6627.6669999999995</v>
      </c>
      <c r="S49" s="20">
        <f>+N49+L49+K49</f>
        <v>4367.2979999999998</v>
      </c>
      <c r="T49" s="21">
        <f>+G49-R49</f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3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>+G50*2.87%</f>
        <v>717.5</v>
      </c>
      <c r="K50" s="20">
        <f>G50*7.1%</f>
        <v>1774.9999999999998</v>
      </c>
      <c r="L50" s="20">
        <f>G50*1.15%</f>
        <v>287.5</v>
      </c>
      <c r="M50" s="20">
        <f>+G50*3.04%</f>
        <v>760</v>
      </c>
      <c r="N50" s="20">
        <f>G50*7.09%</f>
        <v>1772.5000000000002</v>
      </c>
      <c r="O50" s="20"/>
      <c r="P50" s="20">
        <f>J50+K50+L50+M50+N50</f>
        <v>5312.5</v>
      </c>
      <c r="Q50" s="20"/>
      <c r="R50" s="20">
        <f>+J50+M50+O50+Q50+H50+I50</f>
        <v>6724.23</v>
      </c>
      <c r="S50" s="20">
        <f>+N50+L50+K50</f>
        <v>3835</v>
      </c>
      <c r="T50" s="21">
        <f>+G50-R50</f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3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>+G51*2.87%</f>
        <v>861</v>
      </c>
      <c r="K51" s="20">
        <f>G51*7.1%</f>
        <v>2130</v>
      </c>
      <c r="L51" s="20">
        <f>G51*1.15%</f>
        <v>345</v>
      </c>
      <c r="M51" s="20">
        <f>+G51*3.04%</f>
        <v>912</v>
      </c>
      <c r="N51" s="20">
        <f>G51*7.09%</f>
        <v>2127</v>
      </c>
      <c r="O51" s="20"/>
      <c r="P51" s="20">
        <f>J51+K51+L51+M51+N51</f>
        <v>6375</v>
      </c>
      <c r="Q51" s="20"/>
      <c r="R51" s="20">
        <f>+J51+M51+O51+Q51+H51+I51</f>
        <v>6934.02</v>
      </c>
      <c r="S51" s="20">
        <f>+N51+L51+K51</f>
        <v>4602</v>
      </c>
      <c r="T51" s="21">
        <f>+G51-R51</f>
        <v>23065.98</v>
      </c>
      <c r="U51" s="64"/>
      <c r="V51" s="65"/>
      <c r="W51" s="65"/>
      <c r="X51" s="65"/>
      <c r="Y51" s="65"/>
      <c r="Z51" s="65"/>
      <c r="AA51" s="65"/>
      <c r="AB51" s="65"/>
      <c r="AC51" s="65"/>
    </row>
    <row r="52" spans="2:29" x14ac:dyDescent="0.2">
      <c r="B52" s="16">
        <f t="shared" si="3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>+G52*2.87%</f>
        <v>301.35000000000002</v>
      </c>
      <c r="K52" s="20">
        <f>G52*7.1%</f>
        <v>745.49999999999989</v>
      </c>
      <c r="L52" s="20">
        <f>G52*1.15%</f>
        <v>120.75</v>
      </c>
      <c r="M52" s="20">
        <f>+G52*3.04%</f>
        <v>319.2</v>
      </c>
      <c r="N52" s="20">
        <f>G52*7.09%</f>
        <v>744.45</v>
      </c>
      <c r="O52" s="20"/>
      <c r="P52" s="20">
        <f>J52+K52+L52+M52+N52</f>
        <v>2231.25</v>
      </c>
      <c r="Q52" s="20"/>
      <c r="R52" s="20">
        <f>+J52+M52+O52+Q52+H52+I52</f>
        <v>1768.87</v>
      </c>
      <c r="S52" s="20">
        <f>+N52+L52+K52</f>
        <v>1610.6999999999998</v>
      </c>
      <c r="T52" s="21">
        <f>+G52-R52</f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3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>+G53*2.87%</f>
        <v>430.5</v>
      </c>
      <c r="K53" s="20">
        <f>G53*7.1%</f>
        <v>1065</v>
      </c>
      <c r="L53" s="20">
        <f>G53*1.15%</f>
        <v>172.5</v>
      </c>
      <c r="M53" s="20">
        <f>+G53*3.04%</f>
        <v>456</v>
      </c>
      <c r="N53" s="20">
        <f>G53*7.09%</f>
        <v>1063.5</v>
      </c>
      <c r="O53" s="20"/>
      <c r="P53" s="20">
        <f>J53+K53+L53+M53+N53</f>
        <v>3187.5</v>
      </c>
      <c r="Q53" s="20"/>
      <c r="R53" s="20">
        <f>+J53+M53+O53+Q53+H53+I53</f>
        <v>2034.82</v>
      </c>
      <c r="S53" s="20">
        <f>+N53+L53+K53</f>
        <v>2301</v>
      </c>
      <c r="T53" s="21">
        <f>+G53-R53</f>
        <v>12965.18</v>
      </c>
      <c r="U53" s="64"/>
      <c r="V53" s="65"/>
      <c r="W53" s="65"/>
      <c r="X53" s="65"/>
      <c r="Y53" s="65"/>
      <c r="Z53" s="65"/>
      <c r="AA53" s="65"/>
      <c r="AB53" s="65"/>
      <c r="AC53" s="65"/>
    </row>
    <row r="54" spans="2:29" ht="15" x14ac:dyDescent="0.25">
      <c r="B54" s="16">
        <f t="shared" si="3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>+G54*2.87%</f>
        <v>287</v>
      </c>
      <c r="K54" s="20">
        <f>G54*7.1%</f>
        <v>709.99999999999989</v>
      </c>
      <c r="L54" s="20">
        <f>G54*1.15%</f>
        <v>115</v>
      </c>
      <c r="M54" s="20">
        <f>+G54*3.04%</f>
        <v>304</v>
      </c>
      <c r="N54" s="20">
        <f>G54*7.09%</f>
        <v>709</v>
      </c>
      <c r="O54" s="20"/>
      <c r="P54" s="20">
        <f>J54+K54+L54+M54+N54</f>
        <v>2125</v>
      </c>
      <c r="Q54" s="20"/>
      <c r="R54" s="20">
        <f>+J54+M54+O54+Q54+H54+I54</f>
        <v>1668.76</v>
      </c>
      <c r="S54" s="20">
        <f>+N54+L54+K54</f>
        <v>1534</v>
      </c>
      <c r="T54" s="21">
        <f>+G54-R54</f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3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>+G55*2.87%</f>
        <v>301.35000000000002</v>
      </c>
      <c r="K55" s="20">
        <f>G55*7.1%</f>
        <v>745.49999999999989</v>
      </c>
      <c r="L55" s="20">
        <f>G55*1.15%</f>
        <v>120.75</v>
      </c>
      <c r="M55" s="20">
        <f>+G55*3.04%</f>
        <v>319.2</v>
      </c>
      <c r="N55" s="20">
        <f>G55*7.09%</f>
        <v>744.45</v>
      </c>
      <c r="O55" s="20"/>
      <c r="P55" s="20">
        <f>J55+K55+L55+M55+N55</f>
        <v>2231.25</v>
      </c>
      <c r="Q55" s="20"/>
      <c r="R55" s="20">
        <f>+J55+M55+O55+Q55+H55+I55</f>
        <v>1768.87</v>
      </c>
      <c r="S55" s="20">
        <f>+N55+L55+K55</f>
        <v>1610.6999999999998</v>
      </c>
      <c r="T55" s="21">
        <f>+G55-R55</f>
        <v>8731.130000000001</v>
      </c>
      <c r="U55" s="60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3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>+G56*2.87%</f>
        <v>430.5</v>
      </c>
      <c r="K56" s="20">
        <f>G56*7.1%</f>
        <v>1065</v>
      </c>
      <c r="L56" s="20">
        <f>G56*1.15%</f>
        <v>172.5</v>
      </c>
      <c r="M56" s="20">
        <f>+G56*3.04%</f>
        <v>456</v>
      </c>
      <c r="N56" s="20">
        <f>G56*7.09%</f>
        <v>1063.5</v>
      </c>
      <c r="O56" s="20"/>
      <c r="P56" s="20">
        <f>J56+K56+L56+M56+N56</f>
        <v>3187.5</v>
      </c>
      <c r="Q56" s="20"/>
      <c r="R56" s="20">
        <f>+J56+M56+O56+Q56+H56+I56</f>
        <v>2034.82</v>
      </c>
      <c r="S56" s="20">
        <f>+N56+L56+K56</f>
        <v>2301</v>
      </c>
      <c r="T56" s="21">
        <f>+G56-R56</f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62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61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3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3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>+G62*2.87%</f>
        <v>287</v>
      </c>
      <c r="K62" s="20">
        <f>G62*7.1%</f>
        <v>709.99999999999989</v>
      </c>
      <c r="L62" s="20">
        <f>G62*1.15%</f>
        <v>115</v>
      </c>
      <c r="M62" s="20">
        <f>+G62*3.04%</f>
        <v>304</v>
      </c>
      <c r="N62" s="20">
        <f>G62*7.09%</f>
        <v>709</v>
      </c>
      <c r="O62" s="20"/>
      <c r="P62" s="20">
        <f>J62+K62+L62+M62+N62</f>
        <v>2125</v>
      </c>
      <c r="Q62" s="20"/>
      <c r="R62" s="20">
        <f>+J62+M62+O62+Q62+H62+I62</f>
        <v>2943.31</v>
      </c>
      <c r="S62" s="20">
        <f>+N62+L62+K62</f>
        <v>1534</v>
      </c>
      <c r="T62" s="21">
        <f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3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>+G63*2.87%</f>
        <v>287</v>
      </c>
      <c r="K63" s="20">
        <f>G63*7.1%</f>
        <v>709.99999999999989</v>
      </c>
      <c r="L63" s="20">
        <f>G63*1.15%</f>
        <v>115</v>
      </c>
      <c r="M63" s="20">
        <f>+G63*3.04%</f>
        <v>304</v>
      </c>
      <c r="N63" s="20">
        <f>G63*7.09%</f>
        <v>709</v>
      </c>
      <c r="O63" s="20"/>
      <c r="P63" s="20">
        <f>J63+K63+L63+M63+N63</f>
        <v>2125</v>
      </c>
      <c r="Q63" s="20"/>
      <c r="R63" s="20">
        <f>+J63+M63+O63+Q63+H63+I63</f>
        <v>2943.31</v>
      </c>
      <c r="S63" s="20">
        <f>+N63+L63+K63</f>
        <v>1534</v>
      </c>
      <c r="T63" s="21">
        <f>+G63-R63</f>
        <v>7056.6900000000005</v>
      </c>
      <c r="U63" s="60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3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>+G64*2.87%</f>
        <v>2870</v>
      </c>
      <c r="K64" s="20">
        <f>G64*7.1%</f>
        <v>7099.9999999999991</v>
      </c>
      <c r="L64" s="20">
        <f>G64*1.15%</f>
        <v>1150</v>
      </c>
      <c r="M64" s="20">
        <f>+G64*3.04%</f>
        <v>3040</v>
      </c>
      <c r="N64" s="20">
        <f>G64*7.09%</f>
        <v>7090.0000000000009</v>
      </c>
      <c r="O64" s="20"/>
      <c r="P64" s="20">
        <f>J64+K64+L64+M64+N64</f>
        <v>21250</v>
      </c>
      <c r="Q64" s="20"/>
      <c r="R64" s="20">
        <f>+J64+M64+O64+Q64+H64+I64</f>
        <v>29640.62</v>
      </c>
      <c r="S64" s="20">
        <f>+N64+L64+K64</f>
        <v>15340</v>
      </c>
      <c r="T64" s="21">
        <f>+G64-R64</f>
        <v>70359.38</v>
      </c>
      <c r="U64" s="64"/>
      <c r="V64" s="65"/>
      <c r="W64" s="65"/>
      <c r="X64" s="65"/>
      <c r="Y64" s="65"/>
      <c r="Z64" s="65"/>
      <c r="AA64" s="65"/>
      <c r="AB64" s="65"/>
      <c r="AC64" s="65"/>
    </row>
    <row r="65" spans="2:29" ht="15" x14ac:dyDescent="0.25">
      <c r="B65" s="16">
        <f t="shared" si="3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/>
      <c r="P65" s="20">
        <f>J65+K65+L65+M65+N65</f>
        <v>2125</v>
      </c>
      <c r="Q65" s="20"/>
      <c r="R65" s="20">
        <f>+J65+M65+O65+Q65+H65+I65</f>
        <v>2943.32</v>
      </c>
      <c r="S65" s="20">
        <f>+N65+L65+K65</f>
        <v>1534</v>
      </c>
      <c r="T65" s="21">
        <f>+G65-R65</f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3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>+G66*2.87%</f>
        <v>154.20854399999999</v>
      </c>
      <c r="K66" s="20">
        <f>G66*7.1%</f>
        <v>381.49151999999998</v>
      </c>
      <c r="L66" s="20">
        <f>G66*1.15%</f>
        <v>61.790879999999994</v>
      </c>
      <c r="M66" s="20">
        <f>+G66*3.04%</f>
        <v>163.342848</v>
      </c>
      <c r="N66" s="20">
        <f>G66*7.09%</f>
        <v>380.95420799999999</v>
      </c>
      <c r="O66" s="20"/>
      <c r="P66" s="20">
        <f>J66+K66+L66+M66+N66</f>
        <v>1141.788</v>
      </c>
      <c r="Q66" s="20"/>
      <c r="R66" s="20">
        <f>+J66+M66+O66+Q66+H66+I66</f>
        <v>1581.5113919999999</v>
      </c>
      <c r="S66" s="20">
        <f>+N66+L66+K66</f>
        <v>824.23660799999993</v>
      </c>
      <c r="T66" s="21">
        <f>+G66-R66</f>
        <v>3791.608608</v>
      </c>
      <c r="U66" s="60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3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>+G67*2.87%</f>
        <v>42.487193000000005</v>
      </c>
      <c r="K67" s="20">
        <f>G67*7.1%</f>
        <v>105.10768999999999</v>
      </c>
      <c r="L67" s="20">
        <f>G67*1.15%</f>
        <v>17.024485000000002</v>
      </c>
      <c r="M67" s="20">
        <f>+G67*3.04%</f>
        <v>45.003856000000006</v>
      </c>
      <c r="N67" s="20">
        <f>G67*7.09%</f>
        <v>104.95965100000001</v>
      </c>
      <c r="O67" s="20"/>
      <c r="P67" s="20">
        <f>J67+K67+L67+M67+N67</f>
        <v>314.582875</v>
      </c>
      <c r="Q67" s="20"/>
      <c r="R67" s="20">
        <f>+J67+M67+O67+Q67+H67+I67</f>
        <v>435.78104900000005</v>
      </c>
      <c r="S67" s="20">
        <f>+N67+L67+K67</f>
        <v>227.091826</v>
      </c>
      <c r="T67" s="21">
        <f>+G67-R67</f>
        <v>1044.6089510000002</v>
      </c>
    </row>
    <row r="68" spans="2:29" ht="15" x14ac:dyDescent="0.25">
      <c r="B68" s="16">
        <f t="shared" si="3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>+G68*2.87%</f>
        <v>430.5</v>
      </c>
      <c r="K68" s="20">
        <f>G68*7.1%</f>
        <v>1065</v>
      </c>
      <c r="L68" s="20">
        <f>G68*1.15%</f>
        <v>172.5</v>
      </c>
      <c r="M68" s="20">
        <f>+G68*3.04%</f>
        <v>456</v>
      </c>
      <c r="N68" s="20">
        <f>G68*7.09%</f>
        <v>1063.5</v>
      </c>
      <c r="O68" s="20"/>
      <c r="P68" s="20">
        <f>J68+K68+L68+M68+N68</f>
        <v>3187.5</v>
      </c>
      <c r="Q68" s="20"/>
      <c r="R68" s="20">
        <f>+J68+M68+O68+Q68+H68+I68</f>
        <v>3709.17</v>
      </c>
      <c r="S68" s="20">
        <f>+N68+L68+K68</f>
        <v>2301</v>
      </c>
      <c r="T68" s="21">
        <f>+G68-R68</f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3"/>
        <v>43</v>
      </c>
      <c r="C69" s="17" t="s">
        <v>110</v>
      </c>
      <c r="D69" s="63" t="s">
        <v>150</v>
      </c>
      <c r="E69" s="63" t="s">
        <v>71</v>
      </c>
      <c r="F69" s="63" t="s">
        <v>86</v>
      </c>
      <c r="G69" s="33">
        <v>11294.45</v>
      </c>
      <c r="H69" s="33">
        <v>674.67</v>
      </c>
      <c r="I69" s="33"/>
      <c r="J69" s="33">
        <f>+G69*2.87%</f>
        <v>324.15071499999999</v>
      </c>
      <c r="K69" s="33">
        <f>G69*7.1%</f>
        <v>801.90594999999996</v>
      </c>
      <c r="L69" s="33">
        <f>G69*1.15%</f>
        <v>129.88617500000001</v>
      </c>
      <c r="M69" s="33">
        <f>+G69*3.04%</f>
        <v>343.35128000000003</v>
      </c>
      <c r="N69" s="33">
        <f>G69*7.09%</f>
        <v>800.77650500000016</v>
      </c>
      <c r="O69" s="33"/>
      <c r="P69" s="33">
        <f>J69+K69+L69+M69+N69</f>
        <v>2400.0706250000003</v>
      </c>
      <c r="Q69" s="33"/>
      <c r="R69" s="33">
        <f>+J69+M69+O69+Q69+H69+I69</f>
        <v>1342.1719950000002</v>
      </c>
      <c r="S69" s="33">
        <f>+N69+L69+K69</f>
        <v>1732.5686300000002</v>
      </c>
      <c r="T69" s="33">
        <f>+G69-R69</f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 s="64"/>
      <c r="V71" s="65"/>
      <c r="W71" s="65"/>
      <c r="X71" s="65"/>
      <c r="Y71" s="65"/>
      <c r="Z71" s="65"/>
      <c r="AA71" s="65"/>
      <c r="AB71" s="65"/>
      <c r="AC71" s="65"/>
    </row>
    <row r="72" spans="2:29" ht="15" customHeight="1" x14ac:dyDescent="0.25">
      <c r="B72" s="16">
        <f t="shared" si="3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 s="60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3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 s="60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3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3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 s="64"/>
      <c r="V78" s="65"/>
      <c r="W78" s="65"/>
      <c r="X78" s="65"/>
      <c r="Y78" s="65"/>
      <c r="Z78" s="65"/>
      <c r="AA78" s="65"/>
      <c r="AB78" s="65"/>
      <c r="AC78" s="65"/>
    </row>
    <row r="79" spans="2:29" ht="15" x14ac:dyDescent="0.25">
      <c r="B79" s="16">
        <f t="shared" ref="B79:B80" si="4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 s="6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>SUM(G18:G80)</f>
        <v>1136806.21</v>
      </c>
      <c r="H81" s="24">
        <f>SUM(H18:H80)</f>
        <v>211544.21000000017</v>
      </c>
      <c r="I81" s="24">
        <f>SUM(I18:I80)</f>
        <v>0</v>
      </c>
      <c r="J81" s="24">
        <f>SUM(J18:J80)</f>
        <v>32626.338226999997</v>
      </c>
      <c r="K81" s="24">
        <f>SUM(K18:K80)</f>
        <v>80713.240909999993</v>
      </c>
      <c r="L81" s="24">
        <f>SUM(L18:L80)</f>
        <v>13073.271415000001</v>
      </c>
      <c r="M81" s="24">
        <f>SUM(M18:M80)</f>
        <v>34558.908783999999</v>
      </c>
      <c r="N81" s="24">
        <f>SUM(N18:N80)</f>
        <v>80599.560288999986</v>
      </c>
      <c r="O81" s="24">
        <f>SUM(O18:O80)</f>
        <v>0</v>
      </c>
      <c r="P81" s="24">
        <f>SUM(P18:P80)</f>
        <v>241571.31962499997</v>
      </c>
      <c r="Q81" s="24">
        <f>SUM(Q18:Q80)</f>
        <v>0</v>
      </c>
      <c r="R81" s="24">
        <f>SUM(R18:R80)</f>
        <v>278729.45701100002</v>
      </c>
      <c r="S81" s="24">
        <f>SUM(S18:S80)</f>
        <v>174386.07261399998</v>
      </c>
      <c r="T81" s="24">
        <f>SUM(T18:T80)</f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2023-05-04T12:44:49Z</cp:lastPrinted>
  <dcterms:created xsi:type="dcterms:W3CDTF">2022-02-17T13:31:29Z</dcterms:created>
  <dcterms:modified xsi:type="dcterms:W3CDTF">2023-07-06T14:59:21Z</dcterms:modified>
</cp:coreProperties>
</file>