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FEBRERO\"/>
    </mc:Choice>
  </mc:AlternateContent>
  <bookViews>
    <workbookView xWindow="0" yWindow="0" windowWidth="28800" windowHeight="12300"/>
  </bookViews>
  <sheets>
    <sheet name="Febrero 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5" i="1" l="1"/>
  <c r="R25" i="1"/>
  <c r="L25" i="1"/>
  <c r="K25" i="1"/>
  <c r="J25" i="1"/>
  <c r="U24" i="1"/>
  <c r="W24" i="1" s="1"/>
  <c r="Q24" i="1"/>
  <c r="V24" i="1" s="1"/>
  <c r="P24" i="1"/>
  <c r="O24" i="1"/>
  <c r="N24" i="1"/>
  <c r="S24" i="1" s="1"/>
  <c r="M24" i="1"/>
  <c r="V23" i="1"/>
  <c r="Q23" i="1"/>
  <c r="P23" i="1"/>
  <c r="O23" i="1"/>
  <c r="N23" i="1"/>
  <c r="M23" i="1"/>
  <c r="U23" i="1" s="1"/>
  <c r="W23" i="1" s="1"/>
  <c r="U22" i="1"/>
  <c r="W22" i="1" s="1"/>
  <c r="Q22" i="1"/>
  <c r="V22" i="1" s="1"/>
  <c r="P22" i="1"/>
  <c r="O22" i="1"/>
  <c r="N22" i="1"/>
  <c r="S22" i="1" s="1"/>
  <c r="M22" i="1"/>
  <c r="V21" i="1"/>
  <c r="Q21" i="1"/>
  <c r="P21" i="1"/>
  <c r="O21" i="1"/>
  <c r="N21" i="1"/>
  <c r="M21" i="1"/>
  <c r="U21" i="1" s="1"/>
  <c r="W21" i="1" s="1"/>
  <c r="U20" i="1"/>
  <c r="W20" i="1" s="1"/>
  <c r="Q20" i="1"/>
  <c r="V20" i="1" s="1"/>
  <c r="P20" i="1"/>
  <c r="O20" i="1"/>
  <c r="N20" i="1"/>
  <c r="S20" i="1" s="1"/>
  <c r="M20" i="1"/>
  <c r="V19" i="1"/>
  <c r="Q19" i="1"/>
  <c r="P19" i="1"/>
  <c r="O19" i="1"/>
  <c r="N19" i="1"/>
  <c r="M19" i="1"/>
  <c r="U19" i="1" s="1"/>
  <c r="W19" i="1" s="1"/>
  <c r="B19" i="1"/>
  <c r="B20" i="1" s="1"/>
  <c r="B21" i="1" s="1"/>
  <c r="B22" i="1" s="1"/>
  <c r="B23" i="1" s="1"/>
  <c r="B24" i="1" s="1"/>
  <c r="U18" i="1"/>
  <c r="W18" i="1" s="1"/>
  <c r="Q18" i="1"/>
  <c r="V18" i="1" s="1"/>
  <c r="P18" i="1"/>
  <c r="O18" i="1"/>
  <c r="N18" i="1"/>
  <c r="N25" i="1" s="1"/>
  <c r="M18" i="1"/>
  <c r="B18" i="1"/>
  <c r="V17" i="1"/>
  <c r="V25" i="1" s="1"/>
  <c r="Q17" i="1"/>
  <c r="Q25" i="1" s="1"/>
  <c r="P17" i="1"/>
  <c r="P25" i="1" s="1"/>
  <c r="O17" i="1"/>
  <c r="O25" i="1" s="1"/>
  <c r="N17" i="1"/>
  <c r="M17" i="1"/>
  <c r="M25" i="1" s="1"/>
  <c r="S18" i="1" l="1"/>
  <c r="S17" i="1"/>
  <c r="S19" i="1"/>
  <c r="S21" i="1"/>
  <c r="S23" i="1"/>
  <c r="U17" i="1"/>
  <c r="U25" i="1" l="1"/>
  <c r="W17" i="1"/>
  <c r="W25" i="1" s="1"/>
  <c r="S25" i="1"/>
</calcChain>
</file>

<file path=xl/sharedStrings.xml><?xml version="1.0" encoding="utf-8"?>
<sst xmlns="http://schemas.openxmlformats.org/spreadsheetml/2006/main" count="72" uniqueCount="51">
  <si>
    <t>Dirección de Recursos Humanos</t>
  </si>
  <si>
    <t>Cuenta 2.1.1.2.09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</si>
  <si>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</si>
  <si>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</si>
  <si>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</si>
  <si>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</si>
  <si>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</si>
  <si>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</si>
  <si>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</si>
  <si>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</si>
  <si>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</si>
  <si>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</si>
  <si>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</si>
  <si>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</si>
  <si>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</si>
  <si>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</si>
  <si>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</si>
  <si>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</si>
  <si>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</si>
  <si>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</si>
  <si>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</si>
  <si>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</si>
  <si>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</si>
  <si>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</si>
  <si>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</si>
  <si>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</si>
  <si>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</si>
  <si>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</si>
  <si>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</si>
  <si>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</si>
  <si>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Vicerrectoría Académica</t>
  </si>
  <si>
    <t>FELIX EMILIO LARA ANGELES</t>
  </si>
  <si>
    <t>COORDINADOR (A) DE GESTION</t>
  </si>
  <si>
    <t>CARÁCTER EVENTUAL</t>
  </si>
  <si>
    <t>MASC</t>
  </si>
  <si>
    <t>MARIA FILOMENA GONZALEZ CANALDA</t>
  </si>
  <si>
    <t>EVALUADOR DE PLANES Y PROGRAMAS</t>
  </si>
  <si>
    <t>FEM</t>
  </si>
  <si>
    <t>Departamento de Difusión y Relaciones Públicas</t>
  </si>
  <si>
    <t>MARILANDA RAMIREZ ENCARNACION</t>
  </si>
  <si>
    <t>PERIODISTA</t>
  </si>
  <si>
    <t>PABLO VIRGILIO MELLA FEBLES</t>
  </si>
  <si>
    <t>RENE JORGE PIEDRA DE LA TORRE</t>
  </si>
  <si>
    <t>RUTH NOLASCO LAMARCHE</t>
  </si>
  <si>
    <t>Departamento Administrativo</t>
  </si>
  <si>
    <t>SANDRA YVELISSE SANTANA GOMEZ</t>
  </si>
  <si>
    <t>Departamento de Publicaciones</t>
  </si>
  <si>
    <t xml:space="preserve">VILMA EUNICE DEL CARMEN MARTINEZ </t>
  </si>
  <si>
    <t>CORRECTOR</t>
  </si>
  <si>
    <t>Totales en RD$</t>
  </si>
  <si>
    <t>Nómina Personal Carácter Eventual - Febrero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</si>
</sst>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2" borderId="2" xfId="0" applyFont="1" applyFill="1" applyBorder="1" applyAlignment="1">
      <alignment horizontal="left"/>
    </xf>
    <xf numFmtId="164" fontId="7" fillId="2" borderId="1" xfId="1" applyFont="1" applyFill="1" applyBorder="1" applyAlignment="1">
      <alignment horizontal="center"/>
    </xf>
    <xf numFmtId="0" fontId="8" fillId="0" borderId="0" xfId="0" applyFont="1"/>
    <xf numFmtId="0" fontId="7" fillId="2" borderId="3" xfId="0" applyFont="1" applyFill="1" applyBorder="1" applyAlignment="1">
      <alignment horizontal="left"/>
    </xf>
    <xf numFmtId="164" fontId="10" fillId="3" borderId="1" xfId="1" applyFont="1" applyFill="1" applyBorder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164" fontId="7" fillId="2" borderId="1" xfId="1" applyFont="1" applyFill="1" applyBorder="1" applyAlignment="1">
      <alignment horizontal="center" wrapText="1"/>
    </xf>
    <xf numFmtId="164" fontId="11" fillId="3" borderId="1" xfId="1" applyFont="1" applyFill="1" applyBorder="1" applyAlignment="1">
      <alignment horizontal="center" wrapText="1"/>
    </xf>
    <xf numFmtId="0" fontId="9" fillId="0" borderId="0" xfId="0" applyFont="1"/>
    <xf numFmtId="0" fontId="7" fillId="4" borderId="5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center"/>
    </xf>
    <xf numFmtId="164" fontId="7" fillId="4" borderId="0" xfId="1" applyFont="1" applyFill="1" applyBorder="1" applyAlignment="1">
      <alignment horizontal="center" wrapText="1"/>
    </xf>
    <xf numFmtId="164" fontId="11" fillId="4" borderId="0" xfId="1" applyFont="1" applyFill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9" fillId="5" borderId="7" xfId="0" applyFont="1" applyFill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8" xfId="0" applyFont="1" applyBorder="1" applyAlignment="1">
      <alignment horizontal="center"/>
    </xf>
    <xf numFmtId="14" fontId="8" fillId="0" borderId="8" xfId="0" applyNumberFormat="1" applyFont="1" applyBorder="1" applyAlignment="1">
      <alignment horizontal="center"/>
    </xf>
    <xf numFmtId="164" fontId="8" fillId="0" borderId="8" xfId="1" applyFont="1" applyBorder="1" applyAlignment="1">
      <alignment horizontal="center"/>
    </xf>
    <xf numFmtId="164" fontId="8" fillId="0" borderId="9" xfId="1" applyFont="1" applyBorder="1" applyAlignment="1">
      <alignment horizontal="center"/>
    </xf>
    <xf numFmtId="164" fontId="8" fillId="0" borderId="10" xfId="1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left"/>
    </xf>
    <xf numFmtId="164" fontId="7" fillId="6" borderId="0" xfId="1" applyFont="1" applyFill="1" applyAlignment="1">
      <alignment horizontal="center"/>
    </xf>
    <xf numFmtId="0" fontId="8" fillId="0" borderId="0" xfId="0" applyFont="1" applyAlignment="1">
      <alignment horizontal="left"/>
    </xf>
    <xf numFmtId="4" fontId="0" fillId="0" borderId="0" xfId="0" applyNumberFormat="1"/>
    <xf numFmtId="164" fontId="11" fillId="3" borderId="1" xfId="1" applyFont="1" applyFill="1" applyBorder="1" applyAlignment="1">
      <alignment horizontal="center" wrapText="1"/>
    </xf>
    <xf numFmtId="0" fontId="12" fillId="0" borderId="11" xfId="0" applyFont="1" applyBorder="1" applyAlignment="1">
      <alignment horizontal="right"/>
    </xf>
    <xf numFmtId="164" fontId="7" fillId="2" borderId="1" xfId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164" fontId="7" fillId="2" borderId="1" xfId="1" applyFont="1" applyFill="1" applyBorder="1" applyAlignment="1">
      <alignment horizontal="center"/>
    </xf>
    <xf numFmtId="164" fontId="9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6" fillId="0" borderId="0" xfId="1" applyFont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650875</xdr:colOff>
      <xdr:row>1</xdr:row>
      <xdr:rowOff>0</xdr:rowOff>
    </xdr:from>
    <xdr:to>
      <xdr:col>9</xdr:col>
      <xdr:colOff>165100</xdr:colOff>
      <xdr:row>8</xdr:row>
      <xdr:rowOff>182820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4850" y="16192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1"/>
  <sheetViews>
    <sheetView showGridLines="0" tabSelected="1" topLeftCell="D1" zoomScaleNormal="100" workbookViewId="0">
      <selection activeCell="D21" sqref="D21"/>
    </sheetView>
  </sheetViews>
  <sheetFormatPr baseColWidth="10" defaultColWidth="10.85546875" defaultRowHeight="12"/>
  <cols>
    <col min="1" max="1" width="0.85546875" style="11" customWidth="1"/>
    <col min="2" max="2" width="4.140625" style="11" customWidth="1"/>
    <col min="3" max="3" width="46.42578125" style="36" bestFit="1" customWidth="1"/>
    <col min="4" max="4" width="30.42578125" style="11" bestFit="1" customWidth="1"/>
    <col min="5" max="5" width="29.85546875" style="11" bestFit="1" customWidth="1"/>
    <col min="6" max="6" width="16.5703125" style="11" bestFit="1" customWidth="1"/>
    <col min="7" max="7" width="5.85546875" style="11" bestFit="1" customWidth="1"/>
    <col min="8" max="9" width="10.85546875" style="11"/>
    <col min="10" max="10" width="10.85546875" style="11" customWidth="1"/>
    <col min="11" max="11" width="10" style="11" customWidth="1"/>
    <col min="12" max="12" width="6.42578125" style="11" customWidth="1"/>
    <col min="13" max="14" width="10.28515625" style="11" bestFit="1" customWidth="1"/>
    <col min="15" max="15" width="9.42578125" style="11" bestFit="1" customWidth="1"/>
    <col min="16" max="16" width="10.28515625" style="11" bestFit="1" customWidth="1"/>
    <col min="17" max="17" width="10.28515625" style="11" customWidth="1"/>
    <col min="18" max="18" width="10.42578125" style="11" customWidth="1"/>
    <col min="19" max="19" width="11.140625" style="11" bestFit="1" customWidth="1"/>
    <col min="20" max="21" width="10.140625" style="11" customWidth="1"/>
    <col min="22" max="22" width="12.42578125" style="11" bestFit="1" customWidth="1"/>
    <col min="23" max="23" width="15.85546875" style="11" customWidth="1"/>
    <col min="24" max="16384" width="10.85546875" style="11"/>
  </cols>
  <sheetData>
    <row r="1" spans="2:23" s="4" customFormat="1" ht="12.75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>
      <c r="B10" s="44" t="s">
        <v>0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</row>
    <row r="11" spans="2:23" s="4" customFormat="1" ht="15.75">
      <c r="B11" s="45" t="s">
        <v>50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</row>
    <row r="12" spans="2:23" s="4" customFormat="1" ht="15.75">
      <c r="B12" s="7"/>
      <c r="C12" s="8"/>
      <c r="D12" s="2"/>
      <c r="E12" s="2"/>
      <c r="F12" s="1"/>
      <c r="G12" s="1"/>
      <c r="H12" s="1"/>
      <c r="I12" s="1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46" t="s">
        <v>1</v>
      </c>
      <c r="V12" s="46"/>
      <c r="W12" s="3"/>
    </row>
    <row r="13" spans="2:23">
      <c r="B13" s="41" t="s">
        <v>2</v>
      </c>
      <c r="C13" s="9"/>
      <c r="D13" s="47" t="s">
        <v>3</v>
      </c>
      <c r="E13" s="47" t="s">
        <v>4</v>
      </c>
      <c r="F13" s="41" t="s">
        <v>5</v>
      </c>
      <c r="G13" s="41" t="s">
        <v>6</v>
      </c>
      <c r="H13" s="48" t="s">
        <v>7</v>
      </c>
      <c r="I13" s="48"/>
      <c r="J13" s="40" t="s">
        <v>8</v>
      </c>
      <c r="K13" s="40" t="s">
        <v>9</v>
      </c>
      <c r="L13" s="40" t="s">
        <v>10</v>
      </c>
      <c r="M13" s="41" t="s">
        <v>11</v>
      </c>
      <c r="N13" s="41"/>
      <c r="O13" s="41"/>
      <c r="P13" s="41"/>
      <c r="Q13" s="41"/>
      <c r="R13" s="41"/>
      <c r="S13" s="41"/>
      <c r="T13" s="10"/>
      <c r="U13" s="42" t="s">
        <v>12</v>
      </c>
      <c r="V13" s="42"/>
      <c r="W13" s="40" t="s">
        <v>13</v>
      </c>
    </row>
    <row r="14" spans="2:23">
      <c r="B14" s="41"/>
      <c r="C14" s="12"/>
      <c r="D14" s="47"/>
      <c r="E14" s="47"/>
      <c r="F14" s="41"/>
      <c r="G14" s="41"/>
      <c r="H14" s="48"/>
      <c r="I14" s="48"/>
      <c r="J14" s="40"/>
      <c r="K14" s="40"/>
      <c r="L14" s="40"/>
      <c r="M14" s="43" t="s">
        <v>14</v>
      </c>
      <c r="N14" s="43"/>
      <c r="O14" s="13"/>
      <c r="P14" s="43" t="s">
        <v>15</v>
      </c>
      <c r="Q14" s="43"/>
      <c r="R14" s="38" t="s">
        <v>16</v>
      </c>
      <c r="S14" s="38" t="s">
        <v>17</v>
      </c>
      <c r="T14" s="38" t="s">
        <v>18</v>
      </c>
      <c r="U14" s="38" t="s">
        <v>19</v>
      </c>
      <c r="V14" s="38" t="s">
        <v>20</v>
      </c>
      <c r="W14" s="40"/>
    </row>
    <row r="15" spans="2:23" s="18" customFormat="1" ht="36">
      <c r="B15" s="41"/>
      <c r="C15" s="14" t="s">
        <v>21</v>
      </c>
      <c r="D15" s="47"/>
      <c r="E15" s="47"/>
      <c r="F15" s="41"/>
      <c r="G15" s="41"/>
      <c r="H15" s="15" t="s">
        <v>22</v>
      </c>
      <c r="I15" s="15" t="s">
        <v>23</v>
      </c>
      <c r="J15" s="40"/>
      <c r="K15" s="40"/>
      <c r="L15" s="40"/>
      <c r="M15" s="16" t="s">
        <v>24</v>
      </c>
      <c r="N15" s="16" t="s">
        <v>25</v>
      </c>
      <c r="O15" s="17" t="s">
        <v>26</v>
      </c>
      <c r="P15" s="16" t="s">
        <v>27</v>
      </c>
      <c r="Q15" s="16" t="s">
        <v>28</v>
      </c>
      <c r="R15" s="38"/>
      <c r="S15" s="38"/>
      <c r="T15" s="38"/>
      <c r="U15" s="38"/>
      <c r="V15" s="38"/>
      <c r="W15" s="40"/>
    </row>
    <row r="16" spans="2:23" s="18" customFormat="1">
      <c r="B16" s="19"/>
      <c r="C16" s="20" t="s">
        <v>29</v>
      </c>
      <c r="D16" s="21"/>
      <c r="E16" s="21"/>
      <c r="F16" s="22"/>
      <c r="G16" s="22"/>
      <c r="H16" s="22"/>
      <c r="I16" s="22"/>
      <c r="J16" s="23"/>
      <c r="K16" s="23"/>
      <c r="L16" s="23"/>
      <c r="M16" s="23"/>
      <c r="N16" s="23"/>
      <c r="O16" s="24"/>
      <c r="P16" s="23"/>
      <c r="Q16" s="23"/>
      <c r="R16" s="24"/>
      <c r="S16" s="24"/>
      <c r="T16" s="24"/>
      <c r="U16" s="24"/>
      <c r="V16" s="24"/>
      <c r="W16" s="23"/>
    </row>
    <row r="17" spans="2:23">
      <c r="B17" s="25">
        <v>1</v>
      </c>
      <c r="C17" s="26" t="s">
        <v>30</v>
      </c>
      <c r="D17" s="27" t="s">
        <v>31</v>
      </c>
      <c r="E17" s="27" t="s">
        <v>32</v>
      </c>
      <c r="F17" s="28" t="s">
        <v>33</v>
      </c>
      <c r="G17" s="28" t="s">
        <v>34</v>
      </c>
      <c r="H17" s="29">
        <v>44562</v>
      </c>
      <c r="I17" s="29">
        <v>44651</v>
      </c>
      <c r="J17" s="30">
        <v>100000</v>
      </c>
      <c r="K17" s="30">
        <v>15986.58</v>
      </c>
      <c r="L17" s="31">
        <v>0</v>
      </c>
      <c r="M17" s="31">
        <f>+J17*2.87%</f>
        <v>2870</v>
      </c>
      <c r="N17" s="31">
        <f>J17*7.1%</f>
        <v>7099.9999999999991</v>
      </c>
      <c r="O17" s="31">
        <f>62400*1.15%</f>
        <v>717.6</v>
      </c>
      <c r="P17" s="31">
        <f>+J17*3.04%</f>
        <v>3040</v>
      </c>
      <c r="Q17" s="31">
        <f>J17*7.09%</f>
        <v>7090.0000000000009</v>
      </c>
      <c r="R17" s="31"/>
      <c r="S17" s="31">
        <f>M17+N17+O17+P17+Q17</f>
        <v>20817.600000000002</v>
      </c>
      <c r="T17" s="31"/>
      <c r="U17" s="31">
        <f>+M17+P17+R17+T17+K17+L17</f>
        <v>21896.58</v>
      </c>
      <c r="V17" s="31">
        <f>+Q17+O17+N17</f>
        <v>14907.6</v>
      </c>
      <c r="W17" s="32">
        <f>+J17-U17</f>
        <v>78103.42</v>
      </c>
    </row>
    <row r="18" spans="2:23">
      <c r="B18" s="25">
        <f t="shared" ref="B18:B24" si="0">B17+1</f>
        <v>2</v>
      </c>
      <c r="C18" s="26" t="s">
        <v>30</v>
      </c>
      <c r="D18" s="27" t="s">
        <v>35</v>
      </c>
      <c r="E18" s="27" t="s">
        <v>36</v>
      </c>
      <c r="F18" s="28" t="s">
        <v>33</v>
      </c>
      <c r="G18" s="28" t="s">
        <v>37</v>
      </c>
      <c r="H18" s="29">
        <v>44562</v>
      </c>
      <c r="I18" s="29">
        <v>44651</v>
      </c>
      <c r="J18" s="30">
        <v>60000</v>
      </c>
      <c r="K18" s="30">
        <v>3486.68</v>
      </c>
      <c r="L18" s="31">
        <v>0</v>
      </c>
      <c r="M18" s="31">
        <f t="shared" ref="M18:M24" si="1">+J18*2.87%</f>
        <v>1722</v>
      </c>
      <c r="N18" s="31">
        <f t="shared" ref="N18:N24" si="2">J18*7.1%</f>
        <v>4260</v>
      </c>
      <c r="O18" s="31">
        <f t="shared" ref="O18:O24" si="3">62400*1.15%</f>
        <v>717.6</v>
      </c>
      <c r="P18" s="31">
        <f t="shared" ref="P18:P24" si="4">+J18*3.04%</f>
        <v>1824</v>
      </c>
      <c r="Q18" s="31">
        <f t="shared" ref="Q18:Q24" si="5">J18*7.09%</f>
        <v>4254</v>
      </c>
      <c r="R18" s="31"/>
      <c r="S18" s="31">
        <f t="shared" ref="S18:S24" si="6">M18+N18+O18+P18+Q18</f>
        <v>12777.6</v>
      </c>
      <c r="T18" s="31"/>
      <c r="U18" s="31">
        <f t="shared" ref="U18:U24" si="7">+M18+P18+R18+T18+K18+L18</f>
        <v>7032.68</v>
      </c>
      <c r="V18" s="31">
        <f t="shared" ref="V18:V24" si="8">+Q18+O18+N18</f>
        <v>9231.6</v>
      </c>
      <c r="W18" s="32">
        <f t="shared" ref="W18:W24" si="9">+J18-U18</f>
        <v>52967.32</v>
      </c>
    </row>
    <row r="19" spans="2:23">
      <c r="B19" s="25">
        <f t="shared" si="0"/>
        <v>3</v>
      </c>
      <c r="C19" s="26" t="s">
        <v>38</v>
      </c>
      <c r="D19" s="27" t="s">
        <v>39</v>
      </c>
      <c r="E19" s="27" t="s">
        <v>40</v>
      </c>
      <c r="F19" s="28" t="s">
        <v>33</v>
      </c>
      <c r="G19" s="28" t="s">
        <v>37</v>
      </c>
      <c r="H19" s="29">
        <v>44562</v>
      </c>
      <c r="I19" s="29">
        <v>44651</v>
      </c>
      <c r="J19" s="30">
        <v>65000</v>
      </c>
      <c r="K19" s="30">
        <v>4427.58</v>
      </c>
      <c r="L19" s="31">
        <v>0</v>
      </c>
      <c r="M19" s="31">
        <f t="shared" si="1"/>
        <v>1865.5</v>
      </c>
      <c r="N19" s="31">
        <f t="shared" si="2"/>
        <v>4615</v>
      </c>
      <c r="O19" s="31">
        <f t="shared" si="3"/>
        <v>717.6</v>
      </c>
      <c r="P19" s="31">
        <f t="shared" si="4"/>
        <v>1976</v>
      </c>
      <c r="Q19" s="31">
        <f t="shared" si="5"/>
        <v>4608.5</v>
      </c>
      <c r="R19" s="31"/>
      <c r="S19" s="31">
        <f t="shared" si="6"/>
        <v>13782.6</v>
      </c>
      <c r="T19" s="31"/>
      <c r="U19" s="31">
        <f t="shared" si="7"/>
        <v>8269.08</v>
      </c>
      <c r="V19" s="31">
        <f t="shared" si="8"/>
        <v>9941.1</v>
      </c>
      <c r="W19" s="32">
        <f t="shared" si="9"/>
        <v>56730.92</v>
      </c>
    </row>
    <row r="20" spans="2:23">
      <c r="B20" s="25">
        <f t="shared" si="0"/>
        <v>4</v>
      </c>
      <c r="C20" s="26" t="s">
        <v>30</v>
      </c>
      <c r="D20" s="27" t="s">
        <v>41</v>
      </c>
      <c r="E20" s="27" t="s">
        <v>36</v>
      </c>
      <c r="F20" s="28" t="s">
        <v>33</v>
      </c>
      <c r="G20" s="28" t="s">
        <v>34</v>
      </c>
      <c r="H20" s="29">
        <v>44562</v>
      </c>
      <c r="I20" s="29">
        <v>44651</v>
      </c>
      <c r="J20" s="30">
        <v>45000</v>
      </c>
      <c r="K20" s="30">
        <v>1148.33</v>
      </c>
      <c r="L20" s="31">
        <v>0</v>
      </c>
      <c r="M20" s="31">
        <f t="shared" si="1"/>
        <v>1291.5</v>
      </c>
      <c r="N20" s="31">
        <f t="shared" si="2"/>
        <v>3194.9999999999995</v>
      </c>
      <c r="O20" s="31">
        <f t="shared" si="3"/>
        <v>717.6</v>
      </c>
      <c r="P20" s="31">
        <f t="shared" si="4"/>
        <v>1368</v>
      </c>
      <c r="Q20" s="31">
        <f t="shared" si="5"/>
        <v>3190.5</v>
      </c>
      <c r="R20" s="31"/>
      <c r="S20" s="31">
        <f t="shared" si="6"/>
        <v>9762.6</v>
      </c>
      <c r="T20" s="31"/>
      <c r="U20" s="31">
        <f t="shared" si="7"/>
        <v>3807.83</v>
      </c>
      <c r="V20" s="31">
        <f t="shared" si="8"/>
        <v>7103.0999999999995</v>
      </c>
      <c r="W20" s="32">
        <f t="shared" si="9"/>
        <v>41192.17</v>
      </c>
    </row>
    <row r="21" spans="2:23">
      <c r="B21" s="25">
        <f t="shared" si="0"/>
        <v>5</v>
      </c>
      <c r="C21" s="26" t="s">
        <v>30</v>
      </c>
      <c r="D21" s="27" t="s">
        <v>42</v>
      </c>
      <c r="E21" s="27" t="s">
        <v>36</v>
      </c>
      <c r="F21" s="28" t="s">
        <v>33</v>
      </c>
      <c r="G21" s="28" t="s">
        <v>34</v>
      </c>
      <c r="H21" s="29">
        <v>44562</v>
      </c>
      <c r="I21" s="29">
        <v>44651</v>
      </c>
      <c r="J21" s="30">
        <v>95000</v>
      </c>
      <c r="K21" s="30">
        <v>10929.24</v>
      </c>
      <c r="L21" s="31">
        <v>0</v>
      </c>
      <c r="M21" s="31">
        <f t="shared" si="1"/>
        <v>2726.5</v>
      </c>
      <c r="N21" s="31">
        <f t="shared" si="2"/>
        <v>6744.9999999999991</v>
      </c>
      <c r="O21" s="31">
        <f t="shared" si="3"/>
        <v>717.6</v>
      </c>
      <c r="P21" s="31">
        <f t="shared" si="4"/>
        <v>2888</v>
      </c>
      <c r="Q21" s="31">
        <f t="shared" si="5"/>
        <v>6735.5</v>
      </c>
      <c r="R21" s="31"/>
      <c r="S21" s="31">
        <f t="shared" si="6"/>
        <v>19812.599999999999</v>
      </c>
      <c r="T21" s="31"/>
      <c r="U21" s="31">
        <f t="shared" si="7"/>
        <v>16543.739999999998</v>
      </c>
      <c r="V21" s="31">
        <f t="shared" si="8"/>
        <v>14198.099999999999</v>
      </c>
      <c r="W21" s="32">
        <f t="shared" si="9"/>
        <v>78456.260000000009</v>
      </c>
    </row>
    <row r="22" spans="2:23">
      <c r="B22" s="25">
        <f t="shared" si="0"/>
        <v>6</v>
      </c>
      <c r="C22" s="26" t="s">
        <v>30</v>
      </c>
      <c r="D22" s="27" t="s">
        <v>43</v>
      </c>
      <c r="E22" s="27" t="s">
        <v>36</v>
      </c>
      <c r="F22" s="28" t="s">
        <v>33</v>
      </c>
      <c r="G22" s="28" t="s">
        <v>37</v>
      </c>
      <c r="H22" s="29">
        <v>44562</v>
      </c>
      <c r="I22" s="29">
        <v>44651</v>
      </c>
      <c r="J22" s="30">
        <v>45000</v>
      </c>
      <c r="K22" s="30">
        <v>1148.33</v>
      </c>
      <c r="L22" s="31">
        <v>0</v>
      </c>
      <c r="M22" s="31">
        <f t="shared" si="1"/>
        <v>1291.5</v>
      </c>
      <c r="N22" s="31">
        <f t="shared" si="2"/>
        <v>3194.9999999999995</v>
      </c>
      <c r="O22" s="31">
        <f t="shared" si="3"/>
        <v>717.6</v>
      </c>
      <c r="P22" s="31">
        <f t="shared" si="4"/>
        <v>1368</v>
      </c>
      <c r="Q22" s="31">
        <f t="shared" si="5"/>
        <v>3190.5</v>
      </c>
      <c r="R22" s="31"/>
      <c r="S22" s="31">
        <f t="shared" si="6"/>
        <v>9762.6</v>
      </c>
      <c r="T22" s="31"/>
      <c r="U22" s="31">
        <f t="shared" si="7"/>
        <v>3807.83</v>
      </c>
      <c r="V22" s="31">
        <f t="shared" si="8"/>
        <v>7103.0999999999995</v>
      </c>
      <c r="W22" s="32">
        <f t="shared" si="9"/>
        <v>41192.17</v>
      </c>
    </row>
    <row r="23" spans="2:23">
      <c r="B23" s="25">
        <f t="shared" si="0"/>
        <v>7</v>
      </c>
      <c r="C23" s="26" t="s">
        <v>44</v>
      </c>
      <c r="D23" s="27" t="s">
        <v>45</v>
      </c>
      <c r="E23" s="27" t="s">
        <v>36</v>
      </c>
      <c r="F23" s="28" t="s">
        <v>33</v>
      </c>
      <c r="G23" s="28" t="s">
        <v>37</v>
      </c>
      <c r="H23" s="29">
        <v>44562</v>
      </c>
      <c r="I23" s="29">
        <v>44651</v>
      </c>
      <c r="J23" s="30">
        <v>100000</v>
      </c>
      <c r="K23" s="30">
        <v>12105.37</v>
      </c>
      <c r="L23" s="31">
        <v>0</v>
      </c>
      <c r="M23" s="31">
        <f t="shared" si="1"/>
        <v>2870</v>
      </c>
      <c r="N23" s="31">
        <f t="shared" si="2"/>
        <v>7099.9999999999991</v>
      </c>
      <c r="O23" s="31">
        <f t="shared" si="3"/>
        <v>717.6</v>
      </c>
      <c r="P23" s="31">
        <f t="shared" si="4"/>
        <v>3040</v>
      </c>
      <c r="Q23" s="31">
        <f t="shared" si="5"/>
        <v>7090.0000000000009</v>
      </c>
      <c r="R23" s="31"/>
      <c r="S23" s="31">
        <f t="shared" si="6"/>
        <v>20817.600000000002</v>
      </c>
      <c r="T23" s="31"/>
      <c r="U23" s="31">
        <f t="shared" si="7"/>
        <v>18015.370000000003</v>
      </c>
      <c r="V23" s="31">
        <f t="shared" si="8"/>
        <v>14907.6</v>
      </c>
      <c r="W23" s="32">
        <f t="shared" si="9"/>
        <v>81984.63</v>
      </c>
    </row>
    <row r="24" spans="2:23">
      <c r="B24" s="25">
        <f t="shared" si="0"/>
        <v>8</v>
      </c>
      <c r="C24" s="26" t="s">
        <v>46</v>
      </c>
      <c r="D24" s="27" t="s">
        <v>47</v>
      </c>
      <c r="E24" s="27" t="s">
        <v>48</v>
      </c>
      <c r="F24" s="28" t="s">
        <v>33</v>
      </c>
      <c r="G24" s="28" t="s">
        <v>37</v>
      </c>
      <c r="H24" s="29">
        <v>44562</v>
      </c>
      <c r="I24" s="29">
        <v>44651</v>
      </c>
      <c r="J24" s="30">
        <v>45000</v>
      </c>
      <c r="K24" s="30">
        <v>1148.33</v>
      </c>
      <c r="L24" s="31">
        <v>0</v>
      </c>
      <c r="M24" s="31">
        <f t="shared" si="1"/>
        <v>1291.5</v>
      </c>
      <c r="N24" s="31">
        <f t="shared" si="2"/>
        <v>3194.9999999999995</v>
      </c>
      <c r="O24" s="31">
        <f t="shared" si="3"/>
        <v>717.6</v>
      </c>
      <c r="P24" s="31">
        <f t="shared" si="4"/>
        <v>1368</v>
      </c>
      <c r="Q24" s="31">
        <f t="shared" si="5"/>
        <v>3190.5</v>
      </c>
      <c r="R24" s="31"/>
      <c r="S24" s="31">
        <f t="shared" si="6"/>
        <v>9762.6</v>
      </c>
      <c r="T24" s="31"/>
      <c r="U24" s="31">
        <f t="shared" si="7"/>
        <v>3807.83</v>
      </c>
      <c r="V24" s="31">
        <f t="shared" si="8"/>
        <v>7103.0999999999995</v>
      </c>
      <c r="W24" s="32">
        <f t="shared" si="9"/>
        <v>41192.17</v>
      </c>
    </row>
    <row r="25" spans="2:23">
      <c r="B25" s="33"/>
      <c r="C25" s="34"/>
      <c r="D25" s="34"/>
      <c r="E25" s="34"/>
      <c r="F25" s="39" t="s">
        <v>49</v>
      </c>
      <c r="G25" s="39"/>
      <c r="H25" s="39"/>
      <c r="I25" s="39"/>
      <c r="J25" s="35">
        <f t="shared" ref="J25:W25" si="10">SUM(J17:J24)</f>
        <v>555000</v>
      </c>
      <c r="K25" s="35">
        <f>SUM(K17:K24)</f>
        <v>50380.44</v>
      </c>
      <c r="L25" s="35">
        <f t="shared" si="10"/>
        <v>0</v>
      </c>
      <c r="M25" s="35">
        <f t="shared" si="10"/>
        <v>15928.5</v>
      </c>
      <c r="N25" s="35">
        <f t="shared" si="10"/>
        <v>39405</v>
      </c>
      <c r="O25" s="35">
        <f t="shared" si="10"/>
        <v>5740.8000000000011</v>
      </c>
      <c r="P25" s="35">
        <f t="shared" si="10"/>
        <v>16872</v>
      </c>
      <c r="Q25" s="35">
        <f t="shared" si="10"/>
        <v>39349.5</v>
      </c>
      <c r="R25" s="35">
        <f t="shared" si="10"/>
        <v>0</v>
      </c>
      <c r="S25" s="35">
        <f t="shared" si="10"/>
        <v>117295.80000000002</v>
      </c>
      <c r="T25" s="35">
        <f t="shared" si="10"/>
        <v>0</v>
      </c>
      <c r="U25" s="35">
        <f t="shared" si="10"/>
        <v>83180.940000000017</v>
      </c>
      <c r="V25" s="35">
        <f t="shared" si="10"/>
        <v>84495.3</v>
      </c>
      <c r="W25" s="35">
        <f t="shared" si="10"/>
        <v>471819.05999999994</v>
      </c>
    </row>
    <row r="31" spans="2:23" ht="15">
      <c r="K31" s="37"/>
      <c r="L31" s="37"/>
      <c r="M31" s="37"/>
      <c r="N31" s="37"/>
      <c r="O31" s="37"/>
      <c r="P31" s="37"/>
      <c r="Q31" s="37"/>
      <c r="R31" s="37"/>
      <c r="S31" s="37"/>
    </row>
  </sheetData>
  <mergeCells count="23">
    <mergeCell ref="B10:W10"/>
    <mergeCell ref="B11:W11"/>
    <mergeCell ref="U12:V12"/>
    <mergeCell ref="B13:B15"/>
    <mergeCell ref="D13:D15"/>
    <mergeCell ref="E13:E15"/>
    <mergeCell ref="F13:F15"/>
    <mergeCell ref="G13:G15"/>
    <mergeCell ref="H13:I14"/>
    <mergeCell ref="J13:J15"/>
    <mergeCell ref="W13:W15"/>
    <mergeCell ref="M14:N14"/>
    <mergeCell ref="P14:Q14"/>
    <mergeCell ref="R14:R15"/>
    <mergeCell ref="S14:S15"/>
    <mergeCell ref="T14:T15"/>
    <mergeCell ref="U14:U15"/>
    <mergeCell ref="V14:V15"/>
    <mergeCell ref="F25:I25"/>
    <mergeCell ref="K13:K15"/>
    <mergeCell ref="L13:L15"/>
    <mergeCell ref="M13:S13"/>
    <mergeCell ref="U13:V13"/>
  </mergeCells>
  <conditionalFormatting sqref="D25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6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dcterms:created xsi:type="dcterms:W3CDTF">2022-02-17T13:31:29Z</dcterms:created>
  <dcterms:modified xsi:type="dcterms:W3CDTF">2022-02-28T15:56:46Z</dcterms:modified>
</cp:coreProperties>
</file>