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abril\para la oia abril\"/>
    </mc:Choice>
  </mc:AlternateContent>
  <xr:revisionPtr revIDLastSave="0" documentId="8_{4706509C-A2AC-444B-96F5-A0FB33A2D25B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bril 2023" sheetId="9" r:id="rId1"/>
  </sheets>
  <definedNames>
    <definedName name="_xlnm._FilterDatabase" localSheetId="0" hidden="1">'abril 2023'!$B$16:$W$16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9" l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T56" i="9"/>
  <c r="R56" i="9"/>
  <c r="L56" i="9"/>
  <c r="K56" i="9"/>
  <c r="J56" i="9"/>
  <c r="Q55" i="9"/>
  <c r="V55" i="9" s="1"/>
  <c r="P55" i="9"/>
  <c r="O55" i="9"/>
  <c r="N55" i="9"/>
  <c r="M55" i="9"/>
  <c r="U55" i="9" s="1"/>
  <c r="W55" i="9" s="1"/>
  <c r="Q54" i="9"/>
  <c r="V54" i="9" s="1"/>
  <c r="P54" i="9"/>
  <c r="O54" i="9"/>
  <c r="N54" i="9"/>
  <c r="M54" i="9"/>
  <c r="U54" i="9" s="1"/>
  <c r="W54" i="9" s="1"/>
  <c r="Q53" i="9"/>
  <c r="V53" i="9" s="1"/>
  <c r="P53" i="9"/>
  <c r="O53" i="9"/>
  <c r="N53" i="9"/>
  <c r="M53" i="9"/>
  <c r="U53" i="9" s="1"/>
  <c r="W53" i="9" s="1"/>
  <c r="Q52" i="9"/>
  <c r="V52" i="9" s="1"/>
  <c r="P52" i="9"/>
  <c r="O52" i="9"/>
  <c r="N52" i="9"/>
  <c r="M52" i="9"/>
  <c r="U52" i="9" s="1"/>
  <c r="W52" i="9" s="1"/>
  <c r="Q51" i="9"/>
  <c r="V51" i="9" s="1"/>
  <c r="P51" i="9"/>
  <c r="O51" i="9"/>
  <c r="N51" i="9"/>
  <c r="M51" i="9"/>
  <c r="U51" i="9" s="1"/>
  <c r="W51" i="9" s="1"/>
  <c r="Q50" i="9"/>
  <c r="V50" i="9" s="1"/>
  <c r="P50" i="9"/>
  <c r="O50" i="9"/>
  <c r="N50" i="9"/>
  <c r="M50" i="9"/>
  <c r="U50" i="9" s="1"/>
  <c r="W50" i="9" s="1"/>
  <c r="Q49" i="9"/>
  <c r="V49" i="9" s="1"/>
  <c r="P49" i="9"/>
  <c r="O49" i="9"/>
  <c r="N49" i="9"/>
  <c r="M49" i="9"/>
  <c r="U49" i="9" s="1"/>
  <c r="W49" i="9" s="1"/>
  <c r="Q48" i="9"/>
  <c r="V48" i="9" s="1"/>
  <c r="P48" i="9"/>
  <c r="O48" i="9"/>
  <c r="N48" i="9"/>
  <c r="M48" i="9"/>
  <c r="U48" i="9" s="1"/>
  <c r="W48" i="9" s="1"/>
  <c r="Q47" i="9"/>
  <c r="V47" i="9" s="1"/>
  <c r="P47" i="9"/>
  <c r="O47" i="9"/>
  <c r="N47" i="9"/>
  <c r="M47" i="9"/>
  <c r="U47" i="9" s="1"/>
  <c r="W47" i="9" s="1"/>
  <c r="Q46" i="9"/>
  <c r="V46" i="9" s="1"/>
  <c r="P46" i="9"/>
  <c r="O46" i="9"/>
  <c r="N46" i="9"/>
  <c r="M46" i="9"/>
  <c r="U46" i="9" s="1"/>
  <c r="W46" i="9" s="1"/>
  <c r="Q45" i="9"/>
  <c r="V45" i="9" s="1"/>
  <c r="P45" i="9"/>
  <c r="O45" i="9"/>
  <c r="N45" i="9"/>
  <c r="M45" i="9"/>
  <c r="Q44" i="9"/>
  <c r="P44" i="9"/>
  <c r="O44" i="9"/>
  <c r="N44" i="9"/>
  <c r="M44" i="9"/>
  <c r="U44" i="9" s="1"/>
  <c r="W44" i="9" s="1"/>
  <c r="Q43" i="9"/>
  <c r="V43" i="9" s="1"/>
  <c r="P43" i="9"/>
  <c r="O43" i="9"/>
  <c r="N43" i="9"/>
  <c r="M43" i="9"/>
  <c r="Q42" i="9"/>
  <c r="V42" i="9" s="1"/>
  <c r="P42" i="9"/>
  <c r="O42" i="9"/>
  <c r="N42" i="9"/>
  <c r="M42" i="9"/>
  <c r="U42" i="9" s="1"/>
  <c r="W42" i="9" s="1"/>
  <c r="Q41" i="9"/>
  <c r="V41" i="9" s="1"/>
  <c r="P41" i="9"/>
  <c r="O41" i="9"/>
  <c r="N41" i="9"/>
  <c r="M41" i="9"/>
  <c r="Q40" i="9"/>
  <c r="P40" i="9"/>
  <c r="O40" i="9"/>
  <c r="N40" i="9"/>
  <c r="M40" i="9"/>
  <c r="U40" i="9" s="1"/>
  <c r="W40" i="9" s="1"/>
  <c r="Q39" i="9"/>
  <c r="V39" i="9" s="1"/>
  <c r="P39" i="9"/>
  <c r="O39" i="9"/>
  <c r="N39" i="9"/>
  <c r="M39" i="9"/>
  <c r="Q38" i="9"/>
  <c r="V38" i="9" s="1"/>
  <c r="P38" i="9"/>
  <c r="O38" i="9"/>
  <c r="N38" i="9"/>
  <c r="M38" i="9"/>
  <c r="U38" i="9" s="1"/>
  <c r="W38" i="9" s="1"/>
  <c r="Q37" i="9"/>
  <c r="V37" i="9" s="1"/>
  <c r="P37" i="9"/>
  <c r="O37" i="9"/>
  <c r="N37" i="9"/>
  <c r="M37" i="9"/>
  <c r="Q36" i="9"/>
  <c r="P36" i="9"/>
  <c r="O36" i="9"/>
  <c r="N36" i="9"/>
  <c r="M36" i="9"/>
  <c r="U36" i="9" s="1"/>
  <c r="W36" i="9" s="1"/>
  <c r="Q35" i="9"/>
  <c r="V35" i="9" s="1"/>
  <c r="P35" i="9"/>
  <c r="O35" i="9"/>
  <c r="N35" i="9"/>
  <c r="M35" i="9"/>
  <c r="Q34" i="9"/>
  <c r="V34" i="9" s="1"/>
  <c r="P34" i="9"/>
  <c r="O34" i="9"/>
  <c r="N34" i="9"/>
  <c r="M34" i="9"/>
  <c r="U34" i="9" s="1"/>
  <c r="W34" i="9" s="1"/>
  <c r="Q33" i="9"/>
  <c r="V33" i="9" s="1"/>
  <c r="P33" i="9"/>
  <c r="O33" i="9"/>
  <c r="N33" i="9"/>
  <c r="M33" i="9"/>
  <c r="Q32" i="9"/>
  <c r="P32" i="9"/>
  <c r="O32" i="9"/>
  <c r="N32" i="9"/>
  <c r="M32" i="9"/>
  <c r="U32" i="9" s="1"/>
  <c r="W32" i="9" s="1"/>
  <c r="Q31" i="9"/>
  <c r="V31" i="9" s="1"/>
  <c r="P31" i="9"/>
  <c r="O31" i="9"/>
  <c r="N31" i="9"/>
  <c r="M31" i="9"/>
  <c r="Q30" i="9"/>
  <c r="P30" i="9"/>
  <c r="O30" i="9"/>
  <c r="N30" i="9"/>
  <c r="M30" i="9"/>
  <c r="U30" i="9" s="1"/>
  <c r="W30" i="9" s="1"/>
  <c r="Q29" i="9"/>
  <c r="V29" i="9" s="1"/>
  <c r="P29" i="9"/>
  <c r="O29" i="9"/>
  <c r="N29" i="9"/>
  <c r="M29" i="9"/>
  <c r="Q28" i="9"/>
  <c r="P28" i="9"/>
  <c r="O28" i="9"/>
  <c r="N28" i="9"/>
  <c r="M28" i="9"/>
  <c r="U28" i="9" s="1"/>
  <c r="W28" i="9" s="1"/>
  <c r="Q27" i="9"/>
  <c r="V27" i="9" s="1"/>
  <c r="P27" i="9"/>
  <c r="O27" i="9"/>
  <c r="N27" i="9"/>
  <c r="M27" i="9"/>
  <c r="Q26" i="9"/>
  <c r="V26" i="9" s="1"/>
  <c r="P26" i="9"/>
  <c r="O26" i="9"/>
  <c r="N26" i="9"/>
  <c r="M26" i="9"/>
  <c r="U26" i="9" s="1"/>
  <c r="W26" i="9" s="1"/>
  <c r="Q25" i="9"/>
  <c r="V25" i="9" s="1"/>
  <c r="P25" i="9"/>
  <c r="O25" i="9"/>
  <c r="N25" i="9"/>
  <c r="M25" i="9"/>
  <c r="Q24" i="9"/>
  <c r="P24" i="9"/>
  <c r="O24" i="9"/>
  <c r="N24" i="9"/>
  <c r="M24" i="9"/>
  <c r="U24" i="9" s="1"/>
  <c r="W24" i="9" s="1"/>
  <c r="Q23" i="9"/>
  <c r="V23" i="9" s="1"/>
  <c r="P23" i="9"/>
  <c r="O23" i="9"/>
  <c r="N23" i="9"/>
  <c r="M23" i="9"/>
  <c r="Q22" i="9"/>
  <c r="V22" i="9" s="1"/>
  <c r="P22" i="9"/>
  <c r="O22" i="9"/>
  <c r="N22" i="9"/>
  <c r="M22" i="9"/>
  <c r="U22" i="9" s="1"/>
  <c r="W22" i="9" s="1"/>
  <c r="Q21" i="9"/>
  <c r="V21" i="9" s="1"/>
  <c r="P21" i="9"/>
  <c r="O21" i="9"/>
  <c r="N21" i="9"/>
  <c r="M21" i="9"/>
  <c r="Q20" i="9"/>
  <c r="P20" i="9"/>
  <c r="O20" i="9"/>
  <c r="N20" i="9"/>
  <c r="M20" i="9"/>
  <c r="U20" i="9" s="1"/>
  <c r="W20" i="9" s="1"/>
  <c r="Q19" i="9"/>
  <c r="V19" i="9" s="1"/>
  <c r="P19" i="9"/>
  <c r="O19" i="9"/>
  <c r="N19" i="9"/>
  <c r="M19" i="9"/>
  <c r="Q18" i="9"/>
  <c r="Q56" i="9" s="1"/>
  <c r="P18" i="9"/>
  <c r="O18" i="9"/>
  <c r="O56" i="9" s="1"/>
  <c r="N18" i="9"/>
  <c r="M18" i="9"/>
  <c r="M56" i="9" s="1"/>
  <c r="U18" i="9" l="1"/>
  <c r="W18" i="9" s="1"/>
  <c r="P56" i="9"/>
  <c r="S20" i="9"/>
  <c r="S22" i="9"/>
  <c r="S24" i="9"/>
  <c r="S26" i="9"/>
  <c r="S28" i="9"/>
  <c r="S30" i="9"/>
  <c r="S32" i="9"/>
  <c r="S34" i="9"/>
  <c r="S36" i="9"/>
  <c r="S38" i="9"/>
  <c r="S40" i="9"/>
  <c r="S42" i="9"/>
  <c r="S44" i="9"/>
  <c r="S46" i="9"/>
  <c r="S48" i="9"/>
  <c r="S50" i="9"/>
  <c r="S52" i="9"/>
  <c r="S54" i="9"/>
  <c r="U19" i="9"/>
  <c r="W19" i="9" s="1"/>
  <c r="U23" i="9"/>
  <c r="W23" i="9" s="1"/>
  <c r="U27" i="9"/>
  <c r="W27" i="9" s="1"/>
  <c r="V28" i="9"/>
  <c r="U31" i="9"/>
  <c r="W31" i="9" s="1"/>
  <c r="U35" i="9"/>
  <c r="W35" i="9" s="1"/>
  <c r="U39" i="9"/>
  <c r="W39" i="9" s="1"/>
  <c r="U43" i="9"/>
  <c r="W43" i="9" s="1"/>
  <c r="N56" i="9"/>
  <c r="S18" i="9"/>
  <c r="V20" i="9"/>
  <c r="U21" i="9"/>
  <c r="W21" i="9" s="1"/>
  <c r="V24" i="9"/>
  <c r="U25" i="9"/>
  <c r="W25" i="9" s="1"/>
  <c r="U29" i="9"/>
  <c r="W29" i="9" s="1"/>
  <c r="V30" i="9"/>
  <c r="V32" i="9"/>
  <c r="U33" i="9"/>
  <c r="W33" i="9" s="1"/>
  <c r="V36" i="9"/>
  <c r="U37" i="9"/>
  <c r="W37" i="9" s="1"/>
  <c r="V40" i="9"/>
  <c r="U41" i="9"/>
  <c r="W41" i="9" s="1"/>
  <c r="V44" i="9"/>
  <c r="U45" i="9"/>
  <c r="W45" i="9" s="1"/>
  <c r="V18" i="9"/>
  <c r="S19" i="9"/>
  <c r="S21" i="9"/>
  <c r="S23" i="9"/>
  <c r="S25" i="9"/>
  <c r="S27" i="9"/>
  <c r="S29" i="9"/>
  <c r="S31" i="9"/>
  <c r="S33" i="9"/>
  <c r="S35" i="9"/>
  <c r="S37" i="9"/>
  <c r="S39" i="9"/>
  <c r="S41" i="9"/>
  <c r="S43" i="9"/>
  <c r="S45" i="9"/>
  <c r="S47" i="9"/>
  <c r="S49" i="9"/>
  <c r="S51" i="9"/>
  <c r="S53" i="9"/>
  <c r="S55" i="9"/>
  <c r="U56" i="9" l="1"/>
  <c r="V56" i="9"/>
  <c r="S56" i="9"/>
  <c r="W56" i="9"/>
</calcChain>
</file>

<file path=xl/sharedStrings.xml><?xml version="1.0" encoding="utf-8"?>
<sst xmlns="http://schemas.openxmlformats.org/spreadsheetml/2006/main" count="222" uniqueCount="87">
  <si>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</si>
  <si>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</si>
  <si>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</si>
  <si>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</si>
  <si>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</si>
  <si>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</si>
  <si>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</si>
  <si>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</si>
  <si>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</si>
  <si>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</si>
  <si>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</si>
  <si>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</si>
  <si>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</si>
  <si>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</si>
  <si>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</si>
  <si>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</si>
  <si>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</si>
  <si>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</si>
  <si>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</si>
  <si>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</si>
  <si>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</si>
  <si>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</si>
  <si>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</si>
  <si>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</si>
  <si>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</si>
  <si>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</si>
  <si>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</si>
  <si>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</si>
  <si>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</si>
  <si>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</si>
  <si>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</si>
  <si>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</si>
  <si>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</si>
  <si>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</si>
  <si>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</si>
  <si>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</si>
  <si>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</si>
  <si>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</si>
  <si>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</si>
  <si>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</si>
  <si>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</si>
  <si>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</si>
  <si>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</si>
  <si>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JESSICA CEPEDES MORILLO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</si>
  <si>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</si>
  <si>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</si>
  <si>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</si>
  <si>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</si>
  <si>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</si>
  <si>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</si>
  <si>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</si>
  <si>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</si>
  <si>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</si>
  <si>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</si>
  <si>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</si>
  <si>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</si>
  <si>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</si>
  <si>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</si>
  <si>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</si>
  <si>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</si>
  <si>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</si>
  <si>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</si>
  <si>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</si>
  <si>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</si>
  <si>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</si>
  <si>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</si>
  <si>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</si>
  <si>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</si>
  <si>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</si>
  <si>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ANGELO DE JESUS NUÑEZ GARCIA</t>
  </si>
  <si>
    <t>YISANNY JIMENEZ PASCUAL</t>
  </si>
  <si>
    <t>JOHAN JESUS DELGADO VICTORIANO</t>
  </si>
  <si>
    <t>HAMLET HUMBERTO CASTILLO ALVINO</t>
  </si>
  <si>
    <t>COORDINADOR DE PROGRAMA DE FO</t>
  </si>
  <si>
    <t>ZORAIDA DE JESUS LANTIGUA ROJAS</t>
  </si>
  <si>
    <t>RAMON EMILIO VILORIO POLANCO</t>
  </si>
  <si>
    <t>NELSON JORGE ACEVEDO TRAVIESO</t>
  </si>
  <si>
    <t>MIGUEL ISRAEL BENNASAR GARCIA</t>
  </si>
  <si>
    <t>NOUR ADOUMIEH COCONAS</t>
  </si>
  <si>
    <t>YENNY ALTAGRACIA ROSARIO GRULLON</t>
  </si>
  <si>
    <t>MIGUEL ANGEL CASTILLO POLANCO</t>
  </si>
  <si>
    <t>RAMIRA ALTAGRACIA DISLA ROSARIO</t>
  </si>
  <si>
    <t>ZOBEIDA ALCALA RIJO</t>
  </si>
  <si>
    <t>HENYER RAMON ZAMORA MOTA</t>
  </si>
  <si>
    <t>Direccion de Postgrado y Educacion Rermanente- ISFODOSU</t>
  </si>
  <si>
    <t>DAILY YAJAHIRA PEREZ SALVADOR</t>
  </si>
  <si>
    <t>Nómina Personal Carácter Eventual -abril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</si>
</sst>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DF9E2F-0A7F-460E-A41A-BDABDA3CC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D1ED5-F8FD-4040-BAF9-8D19FA0F6A15}">
  <sheetPr>
    <pageSetUpPr fitToPage="1"/>
  </sheetPr>
  <dimension ref="B1:W56"/>
  <sheetViews>
    <sheetView showGridLines="0" tabSelected="1" view="pageBreakPreview" zoomScale="80" zoomScaleNormal="100" zoomScaleSheetLayoutView="80" workbookViewId="0">
      <selection activeCell="Q17" sqref="Q1:W1048576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22.7109375" style="8" bestFit="1" customWidth="1"/>
    <col min="11" max="11" width="14.42578125" style="8" bestFit="1" customWidth="1"/>
    <col min="12" max="12" width="9" style="8" customWidth="1"/>
    <col min="13" max="13" width="17.42578125" style="8" bestFit="1" customWidth="1"/>
    <col min="14" max="14" width="16.28515625" style="8" bestFit="1" customWidth="1"/>
    <col min="15" max="15" width="26.28515625" style="8" bestFit="1" customWidth="1"/>
    <col min="16" max="16" width="17.42578125" style="8" bestFit="1" customWidth="1"/>
    <col min="17" max="17" width="16.28515625" style="8" bestFit="1" customWidth="1"/>
    <col min="18" max="18" width="37.42578125" style="8" bestFit="1" customWidth="1"/>
    <col min="19" max="19" width="15.7109375" style="8" bestFit="1" customWidth="1"/>
    <col min="20" max="20" width="21.28515625" style="8" bestFit="1" customWidth="1"/>
    <col min="21" max="21" width="24.28515625" style="8" bestFit="1" customWidth="1"/>
    <col min="22" max="22" width="17.85546875" style="8" bestFit="1" customWidth="1"/>
    <col min="23" max="23" width="22.140625" style="8" bestFit="1" customWidth="1"/>
    <col min="24" max="24" width="14.140625" style="8" customWidth="1"/>
    <col min="25" max="25" width="43.7109375" style="8" customWidth="1"/>
    <col min="26" max="26" width="36.42578125" style="8" bestFit="1" customWidth="1"/>
    <col min="27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7" t="s">
        <v>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2:23" s="4" customFormat="1" ht="18" customHeight="1" x14ac:dyDescent="0.2">
      <c r="B11" s="38" t="s">
        <v>35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2:23" s="4" customFormat="1" ht="18" x14ac:dyDescent="0.25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2:23" s="4" customFormat="1" ht="15.75" x14ac:dyDescent="0.25">
      <c r="B13" s="3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x14ac:dyDescent="0.2">
      <c r="B14" s="40" t="s">
        <v>1</v>
      </c>
      <c r="C14" s="7"/>
      <c r="D14" s="41" t="s">
        <v>2</v>
      </c>
      <c r="E14" s="41" t="s">
        <v>3</v>
      </c>
      <c r="F14" s="40" t="s">
        <v>4</v>
      </c>
      <c r="G14" s="40" t="s">
        <v>5</v>
      </c>
      <c r="H14" s="42" t="s">
        <v>6</v>
      </c>
      <c r="I14" s="42"/>
      <c r="J14" s="43" t="s">
        <v>7</v>
      </c>
      <c r="K14" s="43" t="s">
        <v>8</v>
      </c>
      <c r="L14" s="43" t="s">
        <v>9</v>
      </c>
      <c r="M14" s="40" t="s">
        <v>10</v>
      </c>
      <c r="N14" s="40"/>
      <c r="O14" s="40"/>
      <c r="P14" s="40"/>
      <c r="Q14" s="40"/>
      <c r="R14" s="40"/>
      <c r="S14" s="40"/>
      <c r="T14" s="34"/>
      <c r="U14" s="47" t="s">
        <v>11</v>
      </c>
      <c r="V14" s="47"/>
      <c r="W14" s="43" t="s">
        <v>12</v>
      </c>
    </row>
    <row r="15" spans="2:23" x14ac:dyDescent="0.2">
      <c r="B15" s="40"/>
      <c r="C15" s="9"/>
      <c r="D15" s="41"/>
      <c r="E15" s="41"/>
      <c r="F15" s="40"/>
      <c r="G15" s="40"/>
      <c r="H15" s="42"/>
      <c r="I15" s="42"/>
      <c r="J15" s="43"/>
      <c r="K15" s="43"/>
      <c r="L15" s="43"/>
      <c r="M15" s="44" t="s">
        <v>13</v>
      </c>
      <c r="N15" s="44"/>
      <c r="O15" s="10"/>
      <c r="P15" s="44" t="s">
        <v>14</v>
      </c>
      <c r="Q15" s="44"/>
      <c r="R15" s="45" t="s">
        <v>15</v>
      </c>
      <c r="S15" s="45" t="s">
        <v>16</v>
      </c>
      <c r="T15" s="45" t="s">
        <v>17</v>
      </c>
      <c r="U15" s="45" t="s">
        <v>18</v>
      </c>
      <c r="V15" s="45" t="s">
        <v>19</v>
      </c>
      <c r="W15" s="43"/>
    </row>
    <row r="16" spans="2:23" s="12" customFormat="1" ht="36" x14ac:dyDescent="0.2">
      <c r="B16" s="40"/>
      <c r="C16" s="11" t="s">
        <v>20</v>
      </c>
      <c r="D16" s="41"/>
      <c r="E16" s="41"/>
      <c r="F16" s="40"/>
      <c r="G16" s="40"/>
      <c r="H16" s="33" t="s">
        <v>21</v>
      </c>
      <c r="I16" s="33" t="s">
        <v>22</v>
      </c>
      <c r="J16" s="43"/>
      <c r="K16" s="43"/>
      <c r="L16" s="43"/>
      <c r="M16" s="32" t="s">
        <v>23</v>
      </c>
      <c r="N16" s="32" t="s">
        <v>24</v>
      </c>
      <c r="O16" s="31" t="s">
        <v>25</v>
      </c>
      <c r="P16" s="32" t="s">
        <v>26</v>
      </c>
      <c r="Q16" s="32" t="s">
        <v>27</v>
      </c>
      <c r="R16" s="45"/>
      <c r="S16" s="45"/>
      <c r="T16" s="45"/>
      <c r="U16" s="45"/>
      <c r="V16" s="45"/>
      <c r="W16" s="43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4112.09</v>
      </c>
      <c r="L18" s="25">
        <v>0</v>
      </c>
      <c r="M18" s="25">
        <f t="shared" ref="M18:M55" si="0">+J18*2.87%</f>
        <v>1865.5</v>
      </c>
      <c r="N18" s="25">
        <f t="shared" ref="N18:N55" si="1">J18*7.1%</f>
        <v>4615</v>
      </c>
      <c r="O18" s="25">
        <f t="shared" ref="O18:O55" si="2">J18*1.15%</f>
        <v>747.5</v>
      </c>
      <c r="P18" s="25">
        <f t="shared" ref="P18:P55" si="3">+J18*3.04%</f>
        <v>1976</v>
      </c>
      <c r="Q18" s="25">
        <f t="shared" ref="Q18:Q55" si="4">J18*7.09%</f>
        <v>4608.5</v>
      </c>
      <c r="R18" s="25">
        <v>1577.45</v>
      </c>
      <c r="S18" s="25">
        <f t="shared" ref="S18:S55" si="5">M18+N18+O18+P18+Q18</f>
        <v>13812.5</v>
      </c>
      <c r="T18" s="25"/>
      <c r="U18" s="25">
        <f t="shared" ref="U18:U55" si="6">+M18+P18+R18+T18+K18+L18</f>
        <v>9531.0400000000009</v>
      </c>
      <c r="V18" s="25">
        <f t="shared" ref="V18:V55" si="7">+Q18+O18+N18</f>
        <v>9971</v>
      </c>
      <c r="W18" s="25">
        <f t="shared" ref="W18:W55" si="8">+J18-U18</f>
        <v>55468.959999999999</v>
      </c>
    </row>
    <row r="19" spans="2:23" x14ac:dyDescent="0.2">
      <c r="B19" s="19">
        <f>1+B18</f>
        <v>2</v>
      </c>
      <c r="C19" s="20" t="s">
        <v>68</v>
      </c>
      <c r="D19" s="21" t="s">
        <v>37</v>
      </c>
      <c r="E19" s="21" t="s">
        <v>38</v>
      </c>
      <c r="F19" s="22" t="s">
        <v>29</v>
      </c>
      <c r="G19" s="22" t="s">
        <v>30</v>
      </c>
      <c r="H19" s="23">
        <v>45017</v>
      </c>
      <c r="I19" s="23">
        <v>45199</v>
      </c>
      <c r="J19" s="25">
        <v>75000</v>
      </c>
      <c r="K19" s="25">
        <v>6309.38</v>
      </c>
      <c r="L19" s="25">
        <v>0</v>
      </c>
      <c r="M19" s="25">
        <f t="shared" si="0"/>
        <v>2152.5</v>
      </c>
      <c r="N19" s="25">
        <f t="shared" si="1"/>
        <v>5324.9999999999991</v>
      </c>
      <c r="O19" s="25">
        <f t="shared" si="2"/>
        <v>862.5</v>
      </c>
      <c r="P19" s="25">
        <f t="shared" si="3"/>
        <v>2280</v>
      </c>
      <c r="Q19" s="25">
        <f t="shared" si="4"/>
        <v>5317.5</v>
      </c>
      <c r="R19" s="25">
        <v>0</v>
      </c>
      <c r="S19" s="25">
        <f t="shared" si="5"/>
        <v>15937.5</v>
      </c>
      <c r="T19" s="25">
        <v>0</v>
      </c>
      <c r="U19" s="25">
        <f t="shared" si="6"/>
        <v>10741.880000000001</v>
      </c>
      <c r="V19" s="25">
        <f t="shared" si="7"/>
        <v>11505</v>
      </c>
      <c r="W19" s="25">
        <f t="shared" si="8"/>
        <v>64258.119999999995</v>
      </c>
    </row>
    <row r="20" spans="2:23" x14ac:dyDescent="0.2">
      <c r="B20" s="19">
        <f t="shared" ref="B20:B55" si="9">1+B19</f>
        <v>3</v>
      </c>
      <c r="C20" s="20" t="s">
        <v>61</v>
      </c>
      <c r="D20" s="21" t="s">
        <v>52</v>
      </c>
      <c r="E20" s="21" t="s">
        <v>53</v>
      </c>
      <c r="F20" s="22" t="s">
        <v>29</v>
      </c>
      <c r="G20" s="22" t="s">
        <v>31</v>
      </c>
      <c r="H20" s="23">
        <v>45017</v>
      </c>
      <c r="I20" s="23">
        <v>45199</v>
      </c>
      <c r="J20" s="25">
        <v>30000</v>
      </c>
      <c r="K20" s="25">
        <v>0</v>
      </c>
      <c r="L20" s="25"/>
      <c r="M20" s="25">
        <f t="shared" si="0"/>
        <v>861</v>
      </c>
      <c r="N20" s="25">
        <f t="shared" si="1"/>
        <v>2130</v>
      </c>
      <c r="O20" s="25">
        <f t="shared" si="2"/>
        <v>345</v>
      </c>
      <c r="P20" s="25">
        <f t="shared" si="3"/>
        <v>912</v>
      </c>
      <c r="Q20" s="25">
        <f t="shared" si="4"/>
        <v>2127</v>
      </c>
      <c r="R20" s="25">
        <v>0</v>
      </c>
      <c r="S20" s="25">
        <f t="shared" si="5"/>
        <v>6375</v>
      </c>
      <c r="T20" s="25">
        <v>0</v>
      </c>
      <c r="U20" s="25">
        <f t="shared" si="6"/>
        <v>1773</v>
      </c>
      <c r="V20" s="25">
        <f t="shared" si="7"/>
        <v>4602</v>
      </c>
      <c r="W20" s="25">
        <f t="shared" si="8"/>
        <v>28227</v>
      </c>
    </row>
    <row r="21" spans="2:23" x14ac:dyDescent="0.2">
      <c r="B21" s="19">
        <f t="shared" si="9"/>
        <v>4</v>
      </c>
      <c r="C21" s="20" t="s">
        <v>61</v>
      </c>
      <c r="D21" s="21" t="s">
        <v>59</v>
      </c>
      <c r="E21" s="21" t="s">
        <v>62</v>
      </c>
      <c r="F21" s="22" t="s">
        <v>29</v>
      </c>
      <c r="G21" s="22" t="s">
        <v>31</v>
      </c>
      <c r="H21" s="23">
        <v>45017</v>
      </c>
      <c r="I21" s="23">
        <v>45199</v>
      </c>
      <c r="J21" s="25">
        <v>60000</v>
      </c>
      <c r="K21" s="25">
        <v>3486.68</v>
      </c>
      <c r="L21" s="25"/>
      <c r="M21" s="25">
        <f t="shared" si="0"/>
        <v>1722</v>
      </c>
      <c r="N21" s="25">
        <f t="shared" si="1"/>
        <v>4260</v>
      </c>
      <c r="O21" s="25">
        <f t="shared" si="2"/>
        <v>690</v>
      </c>
      <c r="P21" s="25">
        <f t="shared" si="3"/>
        <v>1824</v>
      </c>
      <c r="Q21" s="25">
        <f t="shared" si="4"/>
        <v>4254</v>
      </c>
      <c r="R21" s="25">
        <v>0</v>
      </c>
      <c r="S21" s="25">
        <f t="shared" si="5"/>
        <v>12750</v>
      </c>
      <c r="T21" s="25">
        <v>0</v>
      </c>
      <c r="U21" s="25">
        <f t="shared" si="6"/>
        <v>7032.68</v>
      </c>
      <c r="V21" s="25">
        <f t="shared" si="7"/>
        <v>9204</v>
      </c>
      <c r="W21" s="25">
        <f t="shared" si="8"/>
        <v>52967.32</v>
      </c>
    </row>
    <row r="22" spans="2:23" x14ac:dyDescent="0.2">
      <c r="B22" s="19">
        <f t="shared" si="9"/>
        <v>5</v>
      </c>
      <c r="C22" s="20" t="s">
        <v>61</v>
      </c>
      <c r="D22" s="21" t="s">
        <v>60</v>
      </c>
      <c r="E22" s="21" t="s">
        <v>62</v>
      </c>
      <c r="F22" s="22" t="s">
        <v>29</v>
      </c>
      <c r="G22" s="22" t="s">
        <v>31</v>
      </c>
      <c r="H22" s="23">
        <v>44835</v>
      </c>
      <c r="I22" s="23">
        <v>45015</v>
      </c>
      <c r="J22" s="25">
        <v>45000</v>
      </c>
      <c r="K22" s="25">
        <v>1148.33</v>
      </c>
      <c r="L22" s="25"/>
      <c r="M22" s="25">
        <f t="shared" si="0"/>
        <v>1291.5</v>
      </c>
      <c r="N22" s="25">
        <f t="shared" si="1"/>
        <v>3194.9999999999995</v>
      </c>
      <c r="O22" s="25">
        <f t="shared" si="2"/>
        <v>517.5</v>
      </c>
      <c r="P22" s="25">
        <f t="shared" si="3"/>
        <v>1368</v>
      </c>
      <c r="Q22" s="25">
        <f t="shared" si="4"/>
        <v>3190.5</v>
      </c>
      <c r="R22" s="25">
        <v>0</v>
      </c>
      <c r="S22" s="25">
        <f t="shared" si="5"/>
        <v>9562.5</v>
      </c>
      <c r="T22" s="25">
        <v>0</v>
      </c>
      <c r="U22" s="25">
        <f t="shared" si="6"/>
        <v>3807.83</v>
      </c>
      <c r="V22" s="25">
        <f t="shared" si="7"/>
        <v>6903</v>
      </c>
      <c r="W22" s="25">
        <f t="shared" si="8"/>
        <v>41192.17</v>
      </c>
    </row>
    <row r="23" spans="2:23" x14ac:dyDescent="0.2">
      <c r="B23" s="19">
        <f t="shared" si="9"/>
        <v>6</v>
      </c>
      <c r="C23" s="20" t="s">
        <v>39</v>
      </c>
      <c r="D23" s="30" t="s">
        <v>42</v>
      </c>
      <c r="E23" s="30" t="s">
        <v>50</v>
      </c>
      <c r="F23" s="22" t="s">
        <v>29</v>
      </c>
      <c r="G23" s="22" t="s">
        <v>31</v>
      </c>
      <c r="H23" s="23">
        <v>44986</v>
      </c>
      <c r="I23" s="23">
        <v>45169</v>
      </c>
      <c r="J23" s="25">
        <v>30000</v>
      </c>
      <c r="K23" s="25">
        <v>0</v>
      </c>
      <c r="L23" s="25">
        <v>0</v>
      </c>
      <c r="M23" s="25">
        <f t="shared" si="0"/>
        <v>861</v>
      </c>
      <c r="N23" s="25">
        <f t="shared" si="1"/>
        <v>2130</v>
      </c>
      <c r="O23" s="25">
        <f t="shared" si="2"/>
        <v>345</v>
      </c>
      <c r="P23" s="25">
        <f t="shared" si="3"/>
        <v>912</v>
      </c>
      <c r="Q23" s="25">
        <f t="shared" si="4"/>
        <v>2127</v>
      </c>
      <c r="R23" s="25">
        <v>0</v>
      </c>
      <c r="S23" s="25">
        <f t="shared" si="5"/>
        <v>6375</v>
      </c>
      <c r="T23" s="25">
        <v>0</v>
      </c>
      <c r="U23" s="25">
        <f t="shared" si="6"/>
        <v>1773</v>
      </c>
      <c r="V23" s="25">
        <f t="shared" si="7"/>
        <v>4602</v>
      </c>
      <c r="W23" s="25">
        <f t="shared" si="8"/>
        <v>28227</v>
      </c>
    </row>
    <row r="24" spans="2:23" x14ac:dyDescent="0.2">
      <c r="B24" s="19">
        <f t="shared" si="9"/>
        <v>7</v>
      </c>
      <c r="C24" s="20" t="s">
        <v>39</v>
      </c>
      <c r="D24" s="21" t="s">
        <v>45</v>
      </c>
      <c r="E24" s="21" t="s">
        <v>50</v>
      </c>
      <c r="F24" s="22" t="s">
        <v>29</v>
      </c>
      <c r="G24" s="22" t="s">
        <v>30</v>
      </c>
      <c r="H24" s="23">
        <v>44986</v>
      </c>
      <c r="I24" s="23">
        <v>45169</v>
      </c>
      <c r="J24" s="25">
        <v>30000</v>
      </c>
      <c r="K24" s="25">
        <v>0</v>
      </c>
      <c r="L24" s="25">
        <v>0</v>
      </c>
      <c r="M24" s="25">
        <f t="shared" si="0"/>
        <v>861</v>
      </c>
      <c r="N24" s="25">
        <f t="shared" si="1"/>
        <v>2130</v>
      </c>
      <c r="O24" s="25">
        <f t="shared" si="2"/>
        <v>345</v>
      </c>
      <c r="P24" s="25">
        <f t="shared" si="3"/>
        <v>912</v>
      </c>
      <c r="Q24" s="25">
        <f t="shared" si="4"/>
        <v>2127</v>
      </c>
      <c r="R24" s="25">
        <v>0</v>
      </c>
      <c r="S24" s="25">
        <f t="shared" si="5"/>
        <v>6375</v>
      </c>
      <c r="T24" s="25">
        <v>0</v>
      </c>
      <c r="U24" s="25">
        <f t="shared" si="6"/>
        <v>1773</v>
      </c>
      <c r="V24" s="25">
        <f t="shared" si="7"/>
        <v>4602</v>
      </c>
      <c r="W24" s="25">
        <f t="shared" si="8"/>
        <v>28227</v>
      </c>
    </row>
    <row r="25" spans="2:23" x14ac:dyDescent="0.2">
      <c r="B25" s="19">
        <f t="shared" si="9"/>
        <v>8</v>
      </c>
      <c r="C25" s="20" t="s">
        <v>39</v>
      </c>
      <c r="D25" s="21" t="s">
        <v>48</v>
      </c>
      <c r="E25" s="21" t="s">
        <v>50</v>
      </c>
      <c r="F25" s="22" t="s">
        <v>29</v>
      </c>
      <c r="G25" s="22" t="s">
        <v>31</v>
      </c>
      <c r="H25" s="23">
        <v>44986</v>
      </c>
      <c r="I25" s="23">
        <v>45169</v>
      </c>
      <c r="J25" s="25">
        <v>30000</v>
      </c>
      <c r="K25" s="25">
        <v>0</v>
      </c>
      <c r="L25" s="25">
        <v>0</v>
      </c>
      <c r="M25" s="25">
        <f t="shared" si="0"/>
        <v>861</v>
      </c>
      <c r="N25" s="25">
        <f t="shared" si="1"/>
        <v>2130</v>
      </c>
      <c r="O25" s="25">
        <f t="shared" si="2"/>
        <v>345</v>
      </c>
      <c r="P25" s="25">
        <f t="shared" si="3"/>
        <v>912</v>
      </c>
      <c r="Q25" s="25">
        <f t="shared" si="4"/>
        <v>2127</v>
      </c>
      <c r="R25" s="25">
        <v>0</v>
      </c>
      <c r="S25" s="25">
        <f t="shared" si="5"/>
        <v>6375</v>
      </c>
      <c r="T25" s="25">
        <v>0</v>
      </c>
      <c r="U25" s="25">
        <f t="shared" si="6"/>
        <v>1773</v>
      </c>
      <c r="V25" s="25">
        <f t="shared" si="7"/>
        <v>4602</v>
      </c>
      <c r="W25" s="25">
        <f t="shared" si="8"/>
        <v>28227</v>
      </c>
    </row>
    <row r="26" spans="2:23" x14ac:dyDescent="0.2">
      <c r="B26" s="19">
        <f t="shared" si="9"/>
        <v>9</v>
      </c>
      <c r="C26" s="20" t="s">
        <v>39</v>
      </c>
      <c r="D26" s="21" t="s">
        <v>54</v>
      </c>
      <c r="E26" s="21" t="s">
        <v>50</v>
      </c>
      <c r="F26" s="22" t="s">
        <v>29</v>
      </c>
      <c r="G26" s="22" t="s">
        <v>31</v>
      </c>
      <c r="H26" s="23">
        <v>44986</v>
      </c>
      <c r="I26" s="23">
        <v>45169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</row>
    <row r="27" spans="2:23" x14ac:dyDescent="0.2">
      <c r="B27" s="19">
        <f t="shared" si="9"/>
        <v>10</v>
      </c>
      <c r="C27" s="20" t="s">
        <v>39</v>
      </c>
      <c r="D27" s="21" t="s">
        <v>40</v>
      </c>
      <c r="E27" s="21" t="s">
        <v>50</v>
      </c>
      <c r="F27" s="22" t="s">
        <v>29</v>
      </c>
      <c r="G27" s="22" t="s">
        <v>31</v>
      </c>
      <c r="H27" s="23">
        <v>44986</v>
      </c>
      <c r="I27" s="23">
        <v>45169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</row>
    <row r="28" spans="2:23" x14ac:dyDescent="0.2">
      <c r="B28" s="19">
        <f t="shared" si="9"/>
        <v>11</v>
      </c>
      <c r="C28" s="20" t="s">
        <v>39</v>
      </c>
      <c r="D28" s="21" t="s">
        <v>43</v>
      </c>
      <c r="E28" s="21" t="s">
        <v>50</v>
      </c>
      <c r="F28" s="22" t="s">
        <v>29</v>
      </c>
      <c r="G28" s="22" t="s">
        <v>31</v>
      </c>
      <c r="H28" s="23">
        <v>44986</v>
      </c>
      <c r="I28" s="23">
        <v>45169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</row>
    <row r="29" spans="2:23" x14ac:dyDescent="0.2">
      <c r="B29" s="19">
        <f t="shared" si="9"/>
        <v>12</v>
      </c>
      <c r="C29" s="20" t="s">
        <v>39</v>
      </c>
      <c r="D29" s="21" t="s">
        <v>49</v>
      </c>
      <c r="E29" s="21" t="s">
        <v>50</v>
      </c>
      <c r="F29" s="22" t="s">
        <v>29</v>
      </c>
      <c r="G29" s="22" t="s">
        <v>30</v>
      </c>
      <c r="H29" s="23">
        <v>45017</v>
      </c>
      <c r="I29" s="23">
        <v>45199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</row>
    <row r="30" spans="2:23" x14ac:dyDescent="0.2">
      <c r="B30" s="19">
        <f t="shared" si="9"/>
        <v>13</v>
      </c>
      <c r="C30" s="20" t="s">
        <v>39</v>
      </c>
      <c r="D30" s="21" t="s">
        <v>47</v>
      </c>
      <c r="E30" s="21" t="s">
        <v>50</v>
      </c>
      <c r="F30" s="22" t="s">
        <v>29</v>
      </c>
      <c r="G30" s="22" t="s">
        <v>31</v>
      </c>
      <c r="H30" s="23">
        <v>45017</v>
      </c>
      <c r="I30" s="23">
        <v>45199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</row>
    <row r="31" spans="2:23" x14ac:dyDescent="0.2">
      <c r="B31" s="19">
        <f t="shared" si="9"/>
        <v>14</v>
      </c>
      <c r="C31" s="20" t="s">
        <v>39</v>
      </c>
      <c r="D31" s="21" t="s">
        <v>58</v>
      </c>
      <c r="E31" s="21" t="s">
        <v>50</v>
      </c>
      <c r="F31" s="22" t="s">
        <v>29</v>
      </c>
      <c r="G31" s="22" t="s">
        <v>31</v>
      </c>
      <c r="H31" s="23">
        <v>45017</v>
      </c>
      <c r="I31" s="23">
        <v>45199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</row>
    <row r="32" spans="2:23" x14ac:dyDescent="0.2">
      <c r="B32" s="19">
        <f t="shared" si="9"/>
        <v>15</v>
      </c>
      <c r="C32" s="20" t="s">
        <v>39</v>
      </c>
      <c r="D32" s="21" t="s">
        <v>51</v>
      </c>
      <c r="E32" s="21" t="s">
        <v>50</v>
      </c>
      <c r="F32" s="22" t="s">
        <v>29</v>
      </c>
      <c r="G32" s="22" t="s">
        <v>31</v>
      </c>
      <c r="H32" s="23">
        <v>45017</v>
      </c>
      <c r="I32" s="23">
        <v>45199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</row>
    <row r="33" spans="2:23" x14ac:dyDescent="0.2">
      <c r="B33" s="19">
        <f t="shared" si="9"/>
        <v>16</v>
      </c>
      <c r="C33" s="20" t="s">
        <v>39</v>
      </c>
      <c r="D33" s="21" t="s">
        <v>41</v>
      </c>
      <c r="E33" s="21" t="s">
        <v>50</v>
      </c>
      <c r="F33" s="22" t="s">
        <v>29</v>
      </c>
      <c r="G33" s="22" t="s">
        <v>31</v>
      </c>
      <c r="H33" s="23">
        <v>45017</v>
      </c>
      <c r="I33" s="23">
        <v>45199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</row>
    <row r="34" spans="2:23" x14ac:dyDescent="0.2">
      <c r="B34" s="19">
        <f t="shared" si="9"/>
        <v>17</v>
      </c>
      <c r="C34" s="20" t="s">
        <v>39</v>
      </c>
      <c r="D34" s="21" t="s">
        <v>46</v>
      </c>
      <c r="E34" s="21" t="s">
        <v>50</v>
      </c>
      <c r="F34" s="22" t="s">
        <v>29</v>
      </c>
      <c r="G34" s="22" t="s">
        <v>31</v>
      </c>
      <c r="H34" s="23">
        <v>45017</v>
      </c>
      <c r="I34" s="23">
        <v>45199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</row>
    <row r="35" spans="2:23" x14ac:dyDescent="0.2">
      <c r="B35" s="19">
        <f t="shared" si="9"/>
        <v>18</v>
      </c>
      <c r="C35" s="20" t="s">
        <v>39</v>
      </c>
      <c r="D35" s="21" t="s">
        <v>44</v>
      </c>
      <c r="E35" s="21" t="s">
        <v>50</v>
      </c>
      <c r="F35" s="22" t="s">
        <v>29</v>
      </c>
      <c r="G35" s="22" t="s">
        <v>31</v>
      </c>
      <c r="H35" s="23">
        <v>45017</v>
      </c>
      <c r="I35" s="23">
        <v>45199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</row>
    <row r="36" spans="2:23" x14ac:dyDescent="0.2">
      <c r="B36" s="19">
        <f t="shared" si="9"/>
        <v>19</v>
      </c>
      <c r="C36" s="20" t="s">
        <v>39</v>
      </c>
      <c r="D36" s="21" t="s">
        <v>57</v>
      </c>
      <c r="E36" s="21" t="s">
        <v>50</v>
      </c>
      <c r="F36" s="22" t="s">
        <v>29</v>
      </c>
      <c r="G36" s="22" t="s">
        <v>30</v>
      </c>
      <c r="H36" s="23">
        <v>44572</v>
      </c>
      <c r="I36" s="23">
        <v>45046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</row>
    <row r="37" spans="2:23" x14ac:dyDescent="0.2">
      <c r="B37" s="19">
        <f t="shared" si="9"/>
        <v>20</v>
      </c>
      <c r="C37" s="20" t="s">
        <v>39</v>
      </c>
      <c r="D37" s="21" t="s">
        <v>55</v>
      </c>
      <c r="E37" s="21" t="s">
        <v>50</v>
      </c>
      <c r="F37" s="22" t="s">
        <v>29</v>
      </c>
      <c r="G37" s="22" t="s">
        <v>31</v>
      </c>
      <c r="H37" s="23">
        <v>44572</v>
      </c>
      <c r="I37" s="23">
        <v>45046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</row>
    <row r="38" spans="2:23" x14ac:dyDescent="0.2">
      <c r="B38" s="19">
        <f t="shared" si="9"/>
        <v>21</v>
      </c>
      <c r="C38" s="20" t="s">
        <v>39</v>
      </c>
      <c r="D38" s="21" t="s">
        <v>56</v>
      </c>
      <c r="E38" s="21" t="s">
        <v>50</v>
      </c>
      <c r="F38" s="22" t="s">
        <v>29</v>
      </c>
      <c r="G38" s="22" t="s">
        <v>31</v>
      </c>
      <c r="H38" s="23">
        <v>44572</v>
      </c>
      <c r="I38" s="23">
        <v>45046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</row>
    <row r="39" spans="2:23" x14ac:dyDescent="0.2">
      <c r="B39" s="19">
        <f t="shared" si="9"/>
        <v>22</v>
      </c>
      <c r="C39" s="20" t="s">
        <v>64</v>
      </c>
      <c r="D39" s="21" t="s">
        <v>65</v>
      </c>
      <c r="E39" s="21" t="s">
        <v>53</v>
      </c>
      <c r="F39" s="22" t="s">
        <v>29</v>
      </c>
      <c r="G39" s="22" t="s">
        <v>31</v>
      </c>
      <c r="H39" s="23">
        <v>44896</v>
      </c>
      <c r="I39" s="23">
        <v>45076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</row>
    <row r="40" spans="2:23" x14ac:dyDescent="0.2">
      <c r="B40" s="19">
        <f t="shared" si="9"/>
        <v>23</v>
      </c>
      <c r="C40" s="20" t="s">
        <v>67</v>
      </c>
      <c r="D40" s="21" t="s">
        <v>66</v>
      </c>
      <c r="E40" s="21" t="s">
        <v>63</v>
      </c>
      <c r="F40" s="22" t="s">
        <v>29</v>
      </c>
      <c r="G40" s="22" t="s">
        <v>30</v>
      </c>
      <c r="H40" s="23">
        <v>44896</v>
      </c>
      <c r="I40" s="23">
        <v>45076</v>
      </c>
      <c r="J40" s="24">
        <v>90000</v>
      </c>
      <c r="K40" s="25">
        <v>9753.1200000000008</v>
      </c>
      <c r="L40" s="25">
        <v>0</v>
      </c>
      <c r="M40" s="25">
        <f t="shared" si="0"/>
        <v>2583</v>
      </c>
      <c r="N40" s="25">
        <f t="shared" si="1"/>
        <v>6389.9999999999991</v>
      </c>
      <c r="O40" s="25">
        <f t="shared" si="2"/>
        <v>1035</v>
      </c>
      <c r="P40" s="25">
        <f t="shared" si="3"/>
        <v>2736</v>
      </c>
      <c r="Q40" s="25">
        <f t="shared" si="4"/>
        <v>6381</v>
      </c>
      <c r="R40" s="25">
        <v>0</v>
      </c>
      <c r="S40" s="25">
        <f t="shared" si="5"/>
        <v>19125</v>
      </c>
      <c r="T40" s="25">
        <v>0</v>
      </c>
      <c r="U40" s="25">
        <f t="shared" si="6"/>
        <v>15072.12</v>
      </c>
      <c r="V40" s="25">
        <f t="shared" si="7"/>
        <v>13806</v>
      </c>
      <c r="W40" s="26">
        <f t="shared" si="8"/>
        <v>74927.88</v>
      </c>
    </row>
    <row r="41" spans="2:23" x14ac:dyDescent="0.2">
      <c r="B41" s="19">
        <f t="shared" si="9"/>
        <v>24</v>
      </c>
      <c r="C41" s="20" t="s">
        <v>39</v>
      </c>
      <c r="D41" s="21" t="s">
        <v>69</v>
      </c>
      <c r="E41" s="21" t="s">
        <v>50</v>
      </c>
      <c r="F41" s="22" t="s">
        <v>29</v>
      </c>
      <c r="G41" s="22" t="s">
        <v>30</v>
      </c>
      <c r="H41" s="23">
        <v>44986</v>
      </c>
      <c r="I41" s="23">
        <v>45169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</row>
    <row r="42" spans="2:23" x14ac:dyDescent="0.2">
      <c r="B42" s="19">
        <f t="shared" si="9"/>
        <v>25</v>
      </c>
      <c r="C42" s="20" t="s">
        <v>39</v>
      </c>
      <c r="D42" s="21" t="s">
        <v>71</v>
      </c>
      <c r="E42" s="21" t="s">
        <v>50</v>
      </c>
      <c r="F42" s="22" t="s">
        <v>29</v>
      </c>
      <c r="G42" s="22" t="s">
        <v>30</v>
      </c>
      <c r="H42" s="23">
        <v>44986</v>
      </c>
      <c r="I42" s="23">
        <v>45169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</row>
    <row r="43" spans="2:23" ht="15" x14ac:dyDescent="0.25">
      <c r="B43" s="19">
        <f t="shared" si="9"/>
        <v>26</v>
      </c>
      <c r="C43" s="20" t="s">
        <v>39</v>
      </c>
      <c r="D43" s="36" t="s">
        <v>70</v>
      </c>
      <c r="E43" s="21" t="s">
        <v>50</v>
      </c>
      <c r="F43" s="22" t="s">
        <v>29</v>
      </c>
      <c r="G43" s="22" t="s">
        <v>31</v>
      </c>
      <c r="H43" s="23">
        <v>44986</v>
      </c>
      <c r="I43" s="23">
        <v>45169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</row>
    <row r="44" spans="2:23" x14ac:dyDescent="0.2">
      <c r="B44" s="19">
        <f t="shared" si="9"/>
        <v>27</v>
      </c>
      <c r="C44" s="20" t="s">
        <v>84</v>
      </c>
      <c r="D44" s="21" t="s">
        <v>72</v>
      </c>
      <c r="E44" s="21" t="s">
        <v>73</v>
      </c>
      <c r="F44" s="22" t="s">
        <v>29</v>
      </c>
      <c r="G44" s="22" t="s">
        <v>30</v>
      </c>
      <c r="H44" s="23">
        <v>45017</v>
      </c>
      <c r="I44" s="23">
        <v>45199</v>
      </c>
      <c r="J44" s="24">
        <v>40000</v>
      </c>
      <c r="K44" s="25">
        <v>442.65</v>
      </c>
      <c r="L44" s="25">
        <v>0</v>
      </c>
      <c r="M44" s="25">
        <f t="shared" si="0"/>
        <v>1148</v>
      </c>
      <c r="N44" s="25">
        <f t="shared" si="1"/>
        <v>2839.9999999999995</v>
      </c>
      <c r="O44" s="25">
        <f t="shared" si="2"/>
        <v>460</v>
      </c>
      <c r="P44" s="25">
        <f t="shared" si="3"/>
        <v>1216</v>
      </c>
      <c r="Q44" s="25">
        <f t="shared" si="4"/>
        <v>2836</v>
      </c>
      <c r="R44" s="25">
        <v>0</v>
      </c>
      <c r="S44" s="25">
        <f t="shared" si="5"/>
        <v>8500</v>
      </c>
      <c r="T44" s="25">
        <v>0</v>
      </c>
      <c r="U44" s="25">
        <f t="shared" si="6"/>
        <v>2806.65</v>
      </c>
      <c r="V44" s="25">
        <f t="shared" si="7"/>
        <v>6136</v>
      </c>
      <c r="W44" s="26">
        <f t="shared" si="8"/>
        <v>37193.35</v>
      </c>
    </row>
    <row r="45" spans="2:23" x14ac:dyDescent="0.2">
      <c r="B45" s="19">
        <f t="shared" si="9"/>
        <v>28</v>
      </c>
      <c r="C45" s="20" t="s">
        <v>84</v>
      </c>
      <c r="D45" s="21" t="s">
        <v>74</v>
      </c>
      <c r="E45" s="21" t="s">
        <v>73</v>
      </c>
      <c r="F45" s="22" t="s">
        <v>29</v>
      </c>
      <c r="G45" s="22" t="s">
        <v>31</v>
      </c>
      <c r="H45" s="23">
        <v>45017</v>
      </c>
      <c r="I45" s="23">
        <v>45199</v>
      </c>
      <c r="J45" s="24">
        <v>40000</v>
      </c>
      <c r="K45" s="25">
        <v>0</v>
      </c>
      <c r="L45" s="25">
        <v>0</v>
      </c>
      <c r="M45" s="25">
        <f t="shared" si="0"/>
        <v>1148</v>
      </c>
      <c r="N45" s="25">
        <f t="shared" si="1"/>
        <v>2839.9999999999995</v>
      </c>
      <c r="O45" s="25">
        <f t="shared" si="2"/>
        <v>460</v>
      </c>
      <c r="P45" s="25">
        <f t="shared" si="3"/>
        <v>1216</v>
      </c>
      <c r="Q45" s="25">
        <f t="shared" si="4"/>
        <v>2836</v>
      </c>
      <c r="R45" s="25">
        <v>0</v>
      </c>
      <c r="S45" s="25">
        <f t="shared" si="5"/>
        <v>8500</v>
      </c>
      <c r="T45" s="25">
        <v>0</v>
      </c>
      <c r="U45" s="25">
        <f t="shared" si="6"/>
        <v>2364</v>
      </c>
      <c r="V45" s="25">
        <f t="shared" si="7"/>
        <v>6136</v>
      </c>
      <c r="W45" s="26">
        <f t="shared" si="8"/>
        <v>37636</v>
      </c>
    </row>
    <row r="46" spans="2:23" x14ac:dyDescent="0.2">
      <c r="B46" s="19">
        <f t="shared" si="9"/>
        <v>29</v>
      </c>
      <c r="C46" s="20" t="s">
        <v>84</v>
      </c>
      <c r="D46" s="21" t="s">
        <v>75</v>
      </c>
      <c r="E46" s="21" t="s">
        <v>73</v>
      </c>
      <c r="F46" s="22" t="s">
        <v>29</v>
      </c>
      <c r="G46" s="22" t="s">
        <v>30</v>
      </c>
      <c r="H46" s="23">
        <v>45017</v>
      </c>
      <c r="I46" s="23">
        <v>45199</v>
      </c>
      <c r="J46" s="24">
        <v>60000</v>
      </c>
      <c r="K46" s="25">
        <v>0</v>
      </c>
      <c r="L46" s="25">
        <v>0</v>
      </c>
      <c r="M46" s="25">
        <f t="shared" si="0"/>
        <v>1722</v>
      </c>
      <c r="N46" s="25">
        <f t="shared" si="1"/>
        <v>4260</v>
      </c>
      <c r="O46" s="25">
        <f t="shared" si="2"/>
        <v>690</v>
      </c>
      <c r="P46" s="25">
        <f t="shared" si="3"/>
        <v>1824</v>
      </c>
      <c r="Q46" s="25">
        <f t="shared" si="4"/>
        <v>4254</v>
      </c>
      <c r="R46" s="25">
        <v>0</v>
      </c>
      <c r="S46" s="25">
        <f t="shared" si="5"/>
        <v>12750</v>
      </c>
      <c r="T46" s="25">
        <v>0</v>
      </c>
      <c r="U46" s="25">
        <f t="shared" si="6"/>
        <v>3546</v>
      </c>
      <c r="V46" s="25">
        <f t="shared" si="7"/>
        <v>9204</v>
      </c>
      <c r="W46" s="26">
        <f t="shared" si="8"/>
        <v>56454</v>
      </c>
    </row>
    <row r="47" spans="2:23" x14ac:dyDescent="0.2">
      <c r="B47" s="19">
        <f t="shared" si="9"/>
        <v>30</v>
      </c>
      <c r="C47" s="20" t="s">
        <v>84</v>
      </c>
      <c r="D47" s="21" t="s">
        <v>76</v>
      </c>
      <c r="E47" s="21" t="s">
        <v>73</v>
      </c>
      <c r="F47" s="22" t="s">
        <v>29</v>
      </c>
      <c r="G47" s="22" t="s">
        <v>30</v>
      </c>
      <c r="H47" s="23">
        <v>45017</v>
      </c>
      <c r="I47" s="23">
        <v>45199</v>
      </c>
      <c r="J47" s="24">
        <v>40000</v>
      </c>
      <c r="K47" s="25">
        <v>0</v>
      </c>
      <c r="L47" s="25">
        <v>0</v>
      </c>
      <c r="M47" s="25">
        <f t="shared" si="0"/>
        <v>1148</v>
      </c>
      <c r="N47" s="25">
        <f t="shared" si="1"/>
        <v>2839.9999999999995</v>
      </c>
      <c r="O47" s="25">
        <f t="shared" si="2"/>
        <v>460</v>
      </c>
      <c r="P47" s="25">
        <f t="shared" si="3"/>
        <v>1216</v>
      </c>
      <c r="Q47" s="25">
        <f t="shared" si="4"/>
        <v>2836</v>
      </c>
      <c r="R47" s="25">
        <v>0</v>
      </c>
      <c r="S47" s="25">
        <f t="shared" si="5"/>
        <v>8500</v>
      </c>
      <c r="T47" s="25">
        <v>0</v>
      </c>
      <c r="U47" s="25">
        <f t="shared" si="6"/>
        <v>2364</v>
      </c>
      <c r="V47" s="25">
        <f t="shared" si="7"/>
        <v>6136</v>
      </c>
      <c r="W47" s="26">
        <f t="shared" si="8"/>
        <v>37636</v>
      </c>
    </row>
    <row r="48" spans="2:23" x14ac:dyDescent="0.2">
      <c r="B48" s="19">
        <f t="shared" si="9"/>
        <v>31</v>
      </c>
      <c r="C48" s="20" t="s">
        <v>84</v>
      </c>
      <c r="D48" s="21" t="s">
        <v>77</v>
      </c>
      <c r="E48" s="21" t="s">
        <v>73</v>
      </c>
      <c r="F48" s="22" t="s">
        <v>29</v>
      </c>
      <c r="G48" s="22" t="s">
        <v>30</v>
      </c>
      <c r="H48" s="23">
        <v>44986</v>
      </c>
      <c r="I48" s="23">
        <v>45169</v>
      </c>
      <c r="J48" s="24">
        <v>40000</v>
      </c>
      <c r="K48" s="25">
        <v>24666.38</v>
      </c>
      <c r="L48" s="25">
        <v>0</v>
      </c>
      <c r="M48" s="25">
        <f t="shared" si="0"/>
        <v>1148</v>
      </c>
      <c r="N48" s="25">
        <f t="shared" si="1"/>
        <v>2839.9999999999995</v>
      </c>
      <c r="O48" s="25">
        <f t="shared" si="2"/>
        <v>460</v>
      </c>
      <c r="P48" s="25">
        <f t="shared" si="3"/>
        <v>1216</v>
      </c>
      <c r="Q48" s="25">
        <f t="shared" si="4"/>
        <v>2836</v>
      </c>
      <c r="R48" s="25">
        <v>0</v>
      </c>
      <c r="S48" s="25">
        <f t="shared" si="5"/>
        <v>8500</v>
      </c>
      <c r="T48" s="25">
        <v>0</v>
      </c>
      <c r="U48" s="25">
        <f t="shared" si="6"/>
        <v>27030.38</v>
      </c>
      <c r="V48" s="25">
        <f t="shared" si="7"/>
        <v>6136</v>
      </c>
      <c r="W48" s="26">
        <f t="shared" si="8"/>
        <v>12969.619999999999</v>
      </c>
    </row>
    <row r="49" spans="2:23" x14ac:dyDescent="0.2">
      <c r="B49" s="19">
        <f t="shared" si="9"/>
        <v>32</v>
      </c>
      <c r="C49" s="20" t="s">
        <v>84</v>
      </c>
      <c r="D49" s="21" t="s">
        <v>78</v>
      </c>
      <c r="E49" s="21" t="s">
        <v>73</v>
      </c>
      <c r="F49" s="22" t="s">
        <v>29</v>
      </c>
      <c r="G49" s="22" t="s">
        <v>30</v>
      </c>
      <c r="H49" s="23">
        <v>44986</v>
      </c>
      <c r="I49" s="23">
        <v>45169</v>
      </c>
      <c r="J49" s="24">
        <v>60000</v>
      </c>
      <c r="K49" s="25">
        <v>28778.12</v>
      </c>
      <c r="L49" s="25">
        <v>0</v>
      </c>
      <c r="M49" s="25">
        <f t="shared" si="0"/>
        <v>1722</v>
      </c>
      <c r="N49" s="25">
        <f t="shared" si="1"/>
        <v>4260</v>
      </c>
      <c r="O49" s="25">
        <f t="shared" si="2"/>
        <v>690</v>
      </c>
      <c r="P49" s="25">
        <f t="shared" si="3"/>
        <v>1824</v>
      </c>
      <c r="Q49" s="25">
        <f t="shared" si="4"/>
        <v>4254</v>
      </c>
      <c r="R49" s="25">
        <v>0</v>
      </c>
      <c r="S49" s="25">
        <f t="shared" si="5"/>
        <v>12750</v>
      </c>
      <c r="T49" s="25">
        <v>0</v>
      </c>
      <c r="U49" s="25">
        <f t="shared" si="6"/>
        <v>32324.12</v>
      </c>
      <c r="V49" s="25">
        <f t="shared" si="7"/>
        <v>9204</v>
      </c>
      <c r="W49" s="26">
        <f t="shared" si="8"/>
        <v>27675.88</v>
      </c>
    </row>
    <row r="50" spans="2:23" x14ac:dyDescent="0.2">
      <c r="B50" s="19">
        <f t="shared" si="9"/>
        <v>33</v>
      </c>
      <c r="C50" s="20" t="s">
        <v>84</v>
      </c>
      <c r="D50" s="21" t="s">
        <v>79</v>
      </c>
      <c r="E50" s="21" t="s">
        <v>73</v>
      </c>
      <c r="F50" s="22" t="s">
        <v>29</v>
      </c>
      <c r="G50" s="22" t="s">
        <v>30</v>
      </c>
      <c r="H50" s="23">
        <v>44986</v>
      </c>
      <c r="I50" s="23">
        <v>45169</v>
      </c>
      <c r="J50" s="24">
        <v>30000</v>
      </c>
      <c r="K50" s="25">
        <v>0</v>
      </c>
      <c r="L50" s="25">
        <v>0</v>
      </c>
      <c r="M50" s="25">
        <f t="shared" si="0"/>
        <v>861</v>
      </c>
      <c r="N50" s="25">
        <f t="shared" si="1"/>
        <v>2130</v>
      </c>
      <c r="O50" s="25">
        <f t="shared" si="2"/>
        <v>345</v>
      </c>
      <c r="P50" s="25">
        <f t="shared" si="3"/>
        <v>912</v>
      </c>
      <c r="Q50" s="25">
        <f t="shared" si="4"/>
        <v>2127</v>
      </c>
      <c r="R50" s="25">
        <v>0</v>
      </c>
      <c r="S50" s="25">
        <f t="shared" si="5"/>
        <v>6375</v>
      </c>
      <c r="T50" s="25">
        <v>0</v>
      </c>
      <c r="U50" s="25">
        <f t="shared" si="6"/>
        <v>1773</v>
      </c>
      <c r="V50" s="25">
        <f t="shared" si="7"/>
        <v>4602</v>
      </c>
      <c r="W50" s="26">
        <f t="shared" si="8"/>
        <v>28227</v>
      </c>
    </row>
    <row r="51" spans="2:23" x14ac:dyDescent="0.2">
      <c r="B51" s="19">
        <f t="shared" si="9"/>
        <v>34</v>
      </c>
      <c r="C51" s="20" t="s">
        <v>84</v>
      </c>
      <c r="D51" s="21" t="s">
        <v>80</v>
      </c>
      <c r="E51" s="21" t="s">
        <v>73</v>
      </c>
      <c r="F51" s="22" t="s">
        <v>29</v>
      </c>
      <c r="G51" s="22" t="s">
        <v>30</v>
      </c>
      <c r="H51" s="23">
        <v>44986</v>
      </c>
      <c r="I51" s="23">
        <v>45169</v>
      </c>
      <c r="J51" s="24">
        <v>30000</v>
      </c>
      <c r="K51" s="25">
        <v>0</v>
      </c>
      <c r="L51" s="25">
        <v>0</v>
      </c>
      <c r="M51" s="25">
        <f t="shared" si="0"/>
        <v>861</v>
      </c>
      <c r="N51" s="25">
        <f t="shared" si="1"/>
        <v>2130</v>
      </c>
      <c r="O51" s="25">
        <f t="shared" si="2"/>
        <v>345</v>
      </c>
      <c r="P51" s="25">
        <f t="shared" si="3"/>
        <v>912</v>
      </c>
      <c r="Q51" s="25">
        <f t="shared" si="4"/>
        <v>2127</v>
      </c>
      <c r="R51" s="25">
        <v>0</v>
      </c>
      <c r="S51" s="25">
        <f t="shared" si="5"/>
        <v>6375</v>
      </c>
      <c r="T51" s="25">
        <v>12454.98</v>
      </c>
      <c r="U51" s="25">
        <f t="shared" si="6"/>
        <v>14227.98</v>
      </c>
      <c r="V51" s="25">
        <f t="shared" si="7"/>
        <v>4602</v>
      </c>
      <c r="W51" s="26">
        <f t="shared" si="8"/>
        <v>15772.02</v>
      </c>
    </row>
    <row r="52" spans="2:23" x14ac:dyDescent="0.2">
      <c r="B52" s="19">
        <f t="shared" si="9"/>
        <v>35</v>
      </c>
      <c r="C52" s="20" t="s">
        <v>84</v>
      </c>
      <c r="D52" s="21" t="s">
        <v>81</v>
      </c>
      <c r="E52" s="21" t="s">
        <v>73</v>
      </c>
      <c r="F52" s="22" t="s">
        <v>29</v>
      </c>
      <c r="G52" s="22" t="s">
        <v>30</v>
      </c>
      <c r="H52" s="23">
        <v>44986</v>
      </c>
      <c r="I52" s="23">
        <v>45169</v>
      </c>
      <c r="J52" s="24">
        <v>40000</v>
      </c>
      <c r="K52" s="25">
        <v>442.65</v>
      </c>
      <c r="L52" s="25">
        <v>0</v>
      </c>
      <c r="M52" s="25">
        <f t="shared" si="0"/>
        <v>1148</v>
      </c>
      <c r="N52" s="25">
        <f t="shared" si="1"/>
        <v>2839.9999999999995</v>
      </c>
      <c r="O52" s="25">
        <f t="shared" si="2"/>
        <v>460</v>
      </c>
      <c r="P52" s="25">
        <f t="shared" si="3"/>
        <v>1216</v>
      </c>
      <c r="Q52" s="25">
        <f t="shared" si="4"/>
        <v>2836</v>
      </c>
      <c r="R52" s="25">
        <v>0</v>
      </c>
      <c r="S52" s="25">
        <f t="shared" si="5"/>
        <v>8500</v>
      </c>
      <c r="T52" s="25">
        <v>0</v>
      </c>
      <c r="U52" s="25">
        <f t="shared" si="6"/>
        <v>2806.65</v>
      </c>
      <c r="V52" s="25">
        <f t="shared" si="7"/>
        <v>6136</v>
      </c>
      <c r="W52" s="26">
        <f t="shared" si="8"/>
        <v>37193.35</v>
      </c>
    </row>
    <row r="53" spans="2:23" x14ac:dyDescent="0.2">
      <c r="B53" s="19">
        <f t="shared" si="9"/>
        <v>36</v>
      </c>
      <c r="C53" s="20" t="s">
        <v>84</v>
      </c>
      <c r="D53" s="21" t="s">
        <v>82</v>
      </c>
      <c r="E53" s="21" t="s">
        <v>73</v>
      </c>
      <c r="F53" s="22" t="s">
        <v>29</v>
      </c>
      <c r="G53" s="22" t="s">
        <v>31</v>
      </c>
      <c r="H53" s="23">
        <v>44986</v>
      </c>
      <c r="I53" s="23">
        <v>45169</v>
      </c>
      <c r="J53" s="24">
        <v>40000</v>
      </c>
      <c r="K53" s="25">
        <v>0</v>
      </c>
      <c r="L53" s="25">
        <v>0</v>
      </c>
      <c r="M53" s="25">
        <f t="shared" si="0"/>
        <v>1148</v>
      </c>
      <c r="N53" s="25">
        <f t="shared" si="1"/>
        <v>2839.9999999999995</v>
      </c>
      <c r="O53" s="25">
        <f t="shared" si="2"/>
        <v>460</v>
      </c>
      <c r="P53" s="25">
        <f t="shared" si="3"/>
        <v>1216</v>
      </c>
      <c r="Q53" s="25">
        <f t="shared" si="4"/>
        <v>2836</v>
      </c>
      <c r="R53" s="25">
        <v>0</v>
      </c>
      <c r="S53" s="25">
        <f t="shared" si="5"/>
        <v>8500</v>
      </c>
      <c r="T53" s="25">
        <v>0</v>
      </c>
      <c r="U53" s="25">
        <f t="shared" si="6"/>
        <v>2364</v>
      </c>
      <c r="V53" s="25">
        <f t="shared" si="7"/>
        <v>6136</v>
      </c>
      <c r="W53" s="26">
        <f t="shared" si="8"/>
        <v>37636</v>
      </c>
    </row>
    <row r="54" spans="2:23" x14ac:dyDescent="0.2">
      <c r="B54" s="19">
        <f t="shared" si="9"/>
        <v>37</v>
      </c>
      <c r="C54" s="20" t="s">
        <v>84</v>
      </c>
      <c r="D54" s="21" t="s">
        <v>83</v>
      </c>
      <c r="E54" s="21" t="s">
        <v>73</v>
      </c>
      <c r="F54" s="22" t="s">
        <v>29</v>
      </c>
      <c r="G54" s="22" t="s">
        <v>30</v>
      </c>
      <c r="H54" s="23">
        <v>44986</v>
      </c>
      <c r="I54" s="23">
        <v>45169</v>
      </c>
      <c r="J54" s="24">
        <v>40000</v>
      </c>
      <c r="K54" s="25">
        <v>0</v>
      </c>
      <c r="L54" s="25">
        <v>0</v>
      </c>
      <c r="M54" s="25">
        <f t="shared" si="0"/>
        <v>1148</v>
      </c>
      <c r="N54" s="25">
        <f t="shared" si="1"/>
        <v>2839.9999999999995</v>
      </c>
      <c r="O54" s="25">
        <f t="shared" si="2"/>
        <v>460</v>
      </c>
      <c r="P54" s="25">
        <f t="shared" si="3"/>
        <v>1216</v>
      </c>
      <c r="Q54" s="25">
        <f t="shared" si="4"/>
        <v>2836</v>
      </c>
      <c r="R54" s="25">
        <v>0</v>
      </c>
      <c r="S54" s="25">
        <f t="shared" si="5"/>
        <v>8500</v>
      </c>
      <c r="T54" s="25">
        <v>0</v>
      </c>
      <c r="U54" s="25">
        <f t="shared" si="6"/>
        <v>2364</v>
      </c>
      <c r="V54" s="25">
        <f t="shared" si="7"/>
        <v>6136</v>
      </c>
      <c r="W54" s="26">
        <f t="shared" si="8"/>
        <v>37636</v>
      </c>
    </row>
    <row r="55" spans="2:23" ht="15" x14ac:dyDescent="0.25">
      <c r="B55" s="19">
        <f t="shared" si="9"/>
        <v>38</v>
      </c>
      <c r="C55" s="20" t="s">
        <v>84</v>
      </c>
      <c r="D55" s="36" t="s">
        <v>85</v>
      </c>
      <c r="E55" s="36" t="s">
        <v>73</v>
      </c>
      <c r="F55" s="22" t="s">
        <v>29</v>
      </c>
      <c r="G55" s="22" t="s">
        <v>31</v>
      </c>
      <c r="H55" s="23">
        <v>45017</v>
      </c>
      <c r="I55" s="23">
        <v>45199</v>
      </c>
      <c r="J55" s="24">
        <v>60000</v>
      </c>
      <c r="K55" s="25">
        <v>3486.68</v>
      </c>
      <c r="L55" s="25"/>
      <c r="M55" s="25">
        <f t="shared" si="0"/>
        <v>1722</v>
      </c>
      <c r="N55" s="25">
        <f t="shared" si="1"/>
        <v>4260</v>
      </c>
      <c r="O55" s="25">
        <f t="shared" si="2"/>
        <v>690</v>
      </c>
      <c r="P55" s="25">
        <f t="shared" si="3"/>
        <v>1824</v>
      </c>
      <c r="Q55" s="25">
        <f t="shared" si="4"/>
        <v>4254</v>
      </c>
      <c r="R55" s="25">
        <v>0</v>
      </c>
      <c r="S55" s="25">
        <f t="shared" si="5"/>
        <v>12750</v>
      </c>
      <c r="T55" s="25">
        <v>0</v>
      </c>
      <c r="U55" s="25">
        <f t="shared" si="6"/>
        <v>7032.68</v>
      </c>
      <c r="V55" s="25">
        <f t="shared" si="7"/>
        <v>9204</v>
      </c>
      <c r="W55" s="26">
        <f t="shared" si="8"/>
        <v>52967.32</v>
      </c>
    </row>
    <row r="56" spans="2:23" x14ac:dyDescent="0.2">
      <c r="B56" s="27"/>
      <c r="C56" s="28"/>
      <c r="D56" s="28"/>
      <c r="E56" s="28"/>
      <c r="F56" s="46" t="s">
        <v>33</v>
      </c>
      <c r="G56" s="46"/>
      <c r="H56" s="46"/>
      <c r="I56" s="46"/>
      <c r="J56" s="29">
        <f t="shared" ref="J56:W56" si="10">SUM(J18:J55)</f>
        <v>1485000</v>
      </c>
      <c r="K56" s="29">
        <f t="shared" si="10"/>
        <v>82626.079999999987</v>
      </c>
      <c r="L56" s="29">
        <f t="shared" si="10"/>
        <v>0</v>
      </c>
      <c r="M56" s="29">
        <f t="shared" si="10"/>
        <v>42619.5</v>
      </c>
      <c r="N56" s="29">
        <f t="shared" si="10"/>
        <v>105435</v>
      </c>
      <c r="O56" s="29">
        <f t="shared" si="10"/>
        <v>17077.5</v>
      </c>
      <c r="P56" s="29">
        <f t="shared" si="10"/>
        <v>45144</v>
      </c>
      <c r="Q56" s="29">
        <f t="shared" si="10"/>
        <v>105286.5</v>
      </c>
      <c r="R56" s="29">
        <f t="shared" si="10"/>
        <v>1577.45</v>
      </c>
      <c r="S56" s="29">
        <f t="shared" si="10"/>
        <v>315562.5</v>
      </c>
      <c r="T56" s="29">
        <f t="shared" si="10"/>
        <v>12454.98</v>
      </c>
      <c r="U56" s="29">
        <f t="shared" si="10"/>
        <v>184422.01</v>
      </c>
      <c r="V56" s="29">
        <f t="shared" si="10"/>
        <v>227799</v>
      </c>
      <c r="W56" s="29">
        <f t="shared" si="10"/>
        <v>1300577.9900000002</v>
      </c>
    </row>
  </sheetData>
  <autoFilter ref="B16:W16" xr:uid="{EDF58C24-EE67-44BA-9F17-90974664BD8E}"/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56:I56"/>
    <mergeCell ref="K14:K16"/>
    <mergeCell ref="L14:L16"/>
    <mergeCell ref="M14:S14"/>
    <mergeCell ref="U14:V14"/>
  </mergeCells>
  <conditionalFormatting sqref="D5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40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2022-12-30T13:59:44Z</cp:lastPrinted>
  <dcterms:created xsi:type="dcterms:W3CDTF">2022-02-17T13:31:29Z</dcterms:created>
  <dcterms:modified xsi:type="dcterms:W3CDTF">2023-05-04T10:52:49Z</dcterms:modified>
</cp:coreProperties>
</file>