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BRIL\"/>
    </mc:Choice>
  </mc:AlternateContent>
  <xr:revisionPtr revIDLastSave="0" documentId="13_ncr:1_{2E1E6D60-6C8C-43E3-ADBA-4B882B2DD1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 2022" sheetId="1" r:id="rId1"/>
  </sheets>
  <definedNames>
    <definedName name="_xlnm._FilterDatabase" localSheetId="0" hidden="1">'Abril 2022'!$A$16:$AA$47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6" i="1" l="1"/>
  <c r="P46" i="1"/>
  <c r="O46" i="1"/>
  <c r="N46" i="1"/>
  <c r="M46" i="1"/>
  <c r="Q45" i="1"/>
  <c r="P45" i="1"/>
  <c r="O45" i="1"/>
  <c r="N45" i="1"/>
  <c r="M45" i="1"/>
  <c r="Q44" i="1"/>
  <c r="P44" i="1"/>
  <c r="O44" i="1"/>
  <c r="N44" i="1"/>
  <c r="M44" i="1"/>
  <c r="Q43" i="1"/>
  <c r="V43" i="1" s="1"/>
  <c r="P43" i="1"/>
  <c r="O43" i="1"/>
  <c r="N43" i="1"/>
  <c r="M43" i="1"/>
  <c r="Q42" i="1"/>
  <c r="P42" i="1"/>
  <c r="O42" i="1"/>
  <c r="N42" i="1"/>
  <c r="M42" i="1"/>
  <c r="U42" i="1" s="1"/>
  <c r="W42" i="1" s="1"/>
  <c r="Q41" i="1"/>
  <c r="P41" i="1"/>
  <c r="O41" i="1"/>
  <c r="N41" i="1"/>
  <c r="M41" i="1"/>
  <c r="Q40" i="1"/>
  <c r="P40" i="1"/>
  <c r="O40" i="1"/>
  <c r="N40" i="1"/>
  <c r="M40" i="1"/>
  <c r="Q39" i="1"/>
  <c r="P39" i="1"/>
  <c r="O39" i="1"/>
  <c r="N39" i="1"/>
  <c r="M39" i="1"/>
  <c r="Q38" i="1"/>
  <c r="P38" i="1"/>
  <c r="O38" i="1"/>
  <c r="N38" i="1"/>
  <c r="M38" i="1"/>
  <c r="Q37" i="1"/>
  <c r="P37" i="1"/>
  <c r="O37" i="1"/>
  <c r="N37" i="1"/>
  <c r="M37" i="1"/>
  <c r="Q36" i="1"/>
  <c r="P36" i="1"/>
  <c r="O36" i="1"/>
  <c r="N36" i="1"/>
  <c r="M36" i="1"/>
  <c r="Q35" i="1"/>
  <c r="V35" i="1" s="1"/>
  <c r="P35" i="1"/>
  <c r="O35" i="1"/>
  <c r="N35" i="1"/>
  <c r="M35" i="1"/>
  <c r="Q34" i="1"/>
  <c r="P34" i="1"/>
  <c r="O34" i="1"/>
  <c r="N34" i="1"/>
  <c r="M34" i="1"/>
  <c r="U34" i="1" s="1"/>
  <c r="W34" i="1" s="1"/>
  <c r="Q33" i="1"/>
  <c r="P33" i="1"/>
  <c r="O33" i="1"/>
  <c r="N33" i="1"/>
  <c r="M33" i="1"/>
  <c r="Q32" i="1"/>
  <c r="P32" i="1"/>
  <c r="O32" i="1"/>
  <c r="N32" i="1"/>
  <c r="M32" i="1"/>
  <c r="Q31" i="1"/>
  <c r="P31" i="1"/>
  <c r="O31" i="1"/>
  <c r="N31" i="1"/>
  <c r="M31" i="1"/>
  <c r="Q30" i="1"/>
  <c r="P30" i="1"/>
  <c r="O30" i="1"/>
  <c r="N30" i="1"/>
  <c r="M30" i="1"/>
  <c r="Q29" i="1"/>
  <c r="P29" i="1"/>
  <c r="O29" i="1"/>
  <c r="N29" i="1"/>
  <c r="M29" i="1"/>
  <c r="Q28" i="1"/>
  <c r="P28" i="1"/>
  <c r="O28" i="1"/>
  <c r="N28" i="1"/>
  <c r="M28" i="1"/>
  <c r="Q27" i="1"/>
  <c r="V27" i="1" s="1"/>
  <c r="P27" i="1"/>
  <c r="O27" i="1"/>
  <c r="N27" i="1"/>
  <c r="M27" i="1"/>
  <c r="M26" i="1"/>
  <c r="N26" i="1"/>
  <c r="O26" i="1"/>
  <c r="P26" i="1"/>
  <c r="Q26" i="1"/>
  <c r="O25" i="1"/>
  <c r="O24" i="1"/>
  <c r="O23" i="1"/>
  <c r="O22" i="1"/>
  <c r="O20" i="1"/>
  <c r="O19" i="1"/>
  <c r="O21" i="1"/>
  <c r="O18" i="1"/>
  <c r="Q23" i="1"/>
  <c r="P23" i="1"/>
  <c r="M23" i="1"/>
  <c r="N23" i="1"/>
  <c r="Q24" i="1"/>
  <c r="P24" i="1"/>
  <c r="N24" i="1"/>
  <c r="M24" i="1"/>
  <c r="V26" i="1" l="1"/>
  <c r="V28" i="1"/>
  <c r="U32" i="1"/>
  <c r="W32" i="1" s="1"/>
  <c r="V32" i="1"/>
  <c r="V36" i="1"/>
  <c r="V38" i="1"/>
  <c r="U40" i="1"/>
  <c r="W40" i="1" s="1"/>
  <c r="V40" i="1"/>
  <c r="V44" i="1"/>
  <c r="V29" i="1"/>
  <c r="S37" i="1"/>
  <c r="V37" i="1"/>
  <c r="S45" i="1"/>
  <c r="V45" i="1"/>
  <c r="U26" i="1"/>
  <c r="W26" i="1" s="1"/>
  <c r="V34" i="1"/>
  <c r="V42" i="1"/>
  <c r="U27" i="1"/>
  <c r="W27" i="1" s="1"/>
  <c r="U35" i="1"/>
  <c r="W35" i="1" s="1"/>
  <c r="U37" i="1"/>
  <c r="W37" i="1" s="1"/>
  <c r="U43" i="1"/>
  <c r="W43" i="1" s="1"/>
  <c r="U45" i="1"/>
  <c r="W45" i="1" s="1"/>
  <c r="U28" i="1"/>
  <c r="W28" i="1" s="1"/>
  <c r="V30" i="1"/>
  <c r="S33" i="1"/>
  <c r="V33" i="1"/>
  <c r="U36" i="1"/>
  <c r="W36" i="1" s="1"/>
  <c r="U38" i="1"/>
  <c r="W38" i="1" s="1"/>
  <c r="S41" i="1"/>
  <c r="V41" i="1"/>
  <c r="U44" i="1"/>
  <c r="W44" i="1" s="1"/>
  <c r="U46" i="1"/>
  <c r="W46" i="1" s="1"/>
  <c r="V46" i="1"/>
  <c r="S29" i="1"/>
  <c r="U29" i="1"/>
  <c r="W29" i="1" s="1"/>
  <c r="S34" i="1"/>
  <c r="S42" i="1"/>
  <c r="U30" i="1"/>
  <c r="W30" i="1" s="1"/>
  <c r="S26" i="1"/>
  <c r="S30" i="1"/>
  <c r="U31" i="1"/>
  <c r="W31" i="1" s="1"/>
  <c r="V31" i="1"/>
  <c r="U33" i="1"/>
  <c r="W33" i="1" s="1"/>
  <c r="S38" i="1"/>
  <c r="U39" i="1"/>
  <c r="W39" i="1" s="1"/>
  <c r="V39" i="1"/>
  <c r="U41" i="1"/>
  <c r="W41" i="1" s="1"/>
  <c r="S46" i="1"/>
  <c r="S27" i="1"/>
  <c r="S31" i="1"/>
  <c r="S35" i="1"/>
  <c r="S39" i="1"/>
  <c r="S43" i="1"/>
  <c r="S28" i="1"/>
  <c r="S32" i="1"/>
  <c r="S36" i="1"/>
  <c r="S40" i="1"/>
  <c r="S44" i="1"/>
  <c r="S23" i="1"/>
  <c r="V23" i="1"/>
  <c r="U23" i="1"/>
  <c r="W23" i="1" s="1"/>
  <c r="V24" i="1"/>
  <c r="U24" i="1"/>
  <c r="W24" i="1" s="1"/>
  <c r="S24" i="1"/>
  <c r="T47" i="1"/>
  <c r="R47" i="1"/>
  <c r="L47" i="1"/>
  <c r="K47" i="1"/>
  <c r="J47" i="1"/>
  <c r="Q25" i="1"/>
  <c r="P25" i="1"/>
  <c r="N25" i="1"/>
  <c r="M25" i="1"/>
  <c r="Q22" i="1"/>
  <c r="P22" i="1"/>
  <c r="N22" i="1"/>
  <c r="M22" i="1"/>
  <c r="Q21" i="1"/>
  <c r="P21" i="1"/>
  <c r="N21" i="1"/>
  <c r="M21" i="1"/>
  <c r="Q20" i="1"/>
  <c r="P20" i="1"/>
  <c r="N20" i="1"/>
  <c r="M20" i="1"/>
  <c r="Q19" i="1"/>
  <c r="P19" i="1"/>
  <c r="N19" i="1"/>
  <c r="M19" i="1"/>
  <c r="B19" i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Q18" i="1"/>
  <c r="P18" i="1"/>
  <c r="N18" i="1"/>
  <c r="M18" i="1"/>
  <c r="U20" i="1" l="1"/>
  <c r="W20" i="1" s="1"/>
  <c r="U22" i="1"/>
  <c r="W22" i="1" s="1"/>
  <c r="U25" i="1"/>
  <c r="W25" i="1" s="1"/>
  <c r="V22" i="1"/>
  <c r="V18" i="1"/>
  <c r="U19" i="1"/>
  <c r="W19" i="1" s="1"/>
  <c r="M47" i="1"/>
  <c r="N47" i="1"/>
  <c r="V20" i="1"/>
  <c r="V25" i="1"/>
  <c r="U21" i="1"/>
  <c r="W21" i="1" s="1"/>
  <c r="V21" i="1"/>
  <c r="P47" i="1"/>
  <c r="V19" i="1"/>
  <c r="S20" i="1"/>
  <c r="S22" i="1"/>
  <c r="S25" i="1"/>
  <c r="Q47" i="1"/>
  <c r="O47" i="1"/>
  <c r="S19" i="1"/>
  <c r="S18" i="1"/>
  <c r="S21" i="1"/>
  <c r="U18" i="1"/>
  <c r="V47" i="1" l="1"/>
  <c r="U47" i="1"/>
  <c r="W18" i="1"/>
  <c r="W47" i="1" s="1"/>
  <c r="S47" i="1"/>
</calcChain>
</file>

<file path=xl/sharedStrings.xml><?xml version="1.0" encoding="utf-8"?>
<sst xmlns="http://schemas.openxmlformats.org/spreadsheetml/2006/main" count="177" uniqueCount="73">
  <si>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</si>
  <si>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</si>
  <si>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</si>
  <si>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</si>
  <si>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</si>
  <si>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</si>
  <si>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</si>
  <si>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</si>
  <si>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</si>
  <si>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</si>
  <si>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</si>
  <si>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</si>
  <si>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</si>
  <si>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</si>
  <si>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</si>
  <si>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</si>
  <si>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</si>
  <si>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</si>
  <si>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</si>
  <si>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</si>
  <si>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</si>
  <si>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</si>
  <si>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</si>
  <si>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</si>
  <si>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</si>
  <si>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</si>
  <si>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</si>
  <si>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</si>
  <si>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</si>
  <si>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Vicerrectoría Académica</t>
  </si>
  <si>
    <t>FELIX EMILIO LARA ANGELES</t>
  </si>
  <si>
    <t>COORDINADOR (A) DE GESTION</t>
  </si>
  <si>
    <t>CARÁCTER EVENTUAL</t>
  </si>
  <si>
    <t>MASC</t>
  </si>
  <si>
    <t>MARIA FILOMENA GONZALEZ CANALDA</t>
  </si>
  <si>
    <t>EVALUADOR DE PLANES Y PROGRAMAS</t>
  </si>
  <si>
    <t>FEM</t>
  </si>
  <si>
    <t>PABLO VIRGILIO MELLA FEBLES</t>
  </si>
  <si>
    <t>RENE JORGE PIEDRA DE LA TORRE</t>
  </si>
  <si>
    <t>RUTH NOLASCO LAMARCHE</t>
  </si>
  <si>
    <t>Departamento de Publicaciones</t>
  </si>
  <si>
    <t xml:space="preserve">VILMA EUNICE DEL CARMEN MARTINEZ </t>
  </si>
  <si>
    <t>CORRECTOR</t>
  </si>
  <si>
    <t>Totales en RD$</t>
  </si>
  <si>
    <t>ADRIAN RAFAEL MORALES GONZALEZ</t>
  </si>
  <si>
    <t>Departamento de Registro, Control y Nómina</t>
  </si>
  <si>
    <t>Departamento de Tecnología de la Información y Comunicación</t>
  </si>
  <si>
    <t>JUAN DIEGO MOLINEAUX ROJAS</t>
  </si>
  <si>
    <t>TECNICO DE REDES DE SERVICIOS</t>
  </si>
  <si>
    <t>Nómina Personal Carácter Eventual - Abril 2022</t>
  </si>
  <si>
    <t xml:space="preserve">Departamento de Mercadeo </t>
  </si>
  <si>
    <t>FRANCIS YELENNIS JAQUEZ BATISTA</t>
  </si>
  <si>
    <t>LISMAIRY YARIBEL PUJOLS MATA</t>
  </si>
  <si>
    <t>KATHERINE NAOMY DE LOS SANTOS VALDE</t>
  </si>
  <si>
    <t>MELISSA CONTRERAS PAREDES</t>
  </si>
  <si>
    <t>CRISEIDY LAUREANO MERCEDES</t>
  </si>
  <si>
    <t>ANA MARIA PERALTA</t>
  </si>
  <si>
    <t>MILCA RAQUEL ADAMES EVANGELISTA</t>
  </si>
  <si>
    <t>JESSICA CEPEDES MORILLO</t>
  </si>
  <si>
    <t>JORGE JOSE MANCEBO CRUZ</t>
  </si>
  <si>
    <t>JOSUE QUEZADA PERALTA</t>
  </si>
  <si>
    <t>JUDIT DEL CARMEN BLANCO PEREZ</t>
  </si>
  <si>
    <t>LAYHA MARIA VILORIA VENTURA</t>
  </si>
  <si>
    <t>ANGELINA DEL CARMEN CEBALLOS VENTUR</t>
  </si>
  <si>
    <t>SUANY YADILSA MAURICIO JAINA</t>
  </si>
  <si>
    <t>CRISTIAN COLBERT BAEZ VASQUEZ</t>
  </si>
  <si>
    <t>SELENA HERNANDEZ FELIZ</t>
  </si>
  <si>
    <t>KATHERINE VALERIO PEREZ</t>
  </si>
  <si>
    <t>DENESIS CAZANDRA ROSARIO DEL ROSARI</t>
  </si>
  <si>
    <t>NAOMY GISSEL VALENZUELA AMPARO</t>
  </si>
  <si>
    <t>JURNELL PUNTIEL GOMEZ</t>
  </si>
  <si>
    <t>YERLINA PALOMA MARMOLEJOS PEÑA</t>
  </si>
  <si>
    <t>PROMOTOR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</si>
</sst>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1" xfId="1" applyFont="1" applyFill="1" applyBorder="1" applyAlignment="1">
      <alignment horizontal="center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10" fillId="3" borderId="1" xfId="1" applyFont="1" applyFill="1" applyBorder="1" applyAlignment="1">
      <alignment horizontal="center" wrapText="1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4" fontId="0" fillId="0" borderId="0" xfId="0" applyNumberFormat="1"/>
    <xf numFmtId="0" fontId="4" fillId="0" borderId="0" xfId="0" applyFont="1" applyAlignment="1">
      <alignment horizontal="center"/>
    </xf>
    <xf numFmtId="0" fontId="12" fillId="0" borderId="0" xfId="0" applyFont="1" applyAlignment="1"/>
    <xf numFmtId="164" fontId="7" fillId="0" borderId="0" xfId="1" applyFont="1"/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165100</xdr:colOff>
      <xdr:row>1</xdr:row>
      <xdr:rowOff>57150</xdr:rowOff>
    </xdr:from>
    <xdr:to>
      <xdr:col>9</xdr:col>
      <xdr:colOff>403225</xdr:colOff>
      <xdr:row>9</xdr:row>
      <xdr:rowOff>49470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2D6F1A4-983A-4082-9D37-3927E6ED1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4425" y="219075"/>
          <a:ext cx="962025" cy="1316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53"/>
  <sheetViews>
    <sheetView showGridLines="0" tabSelected="1" zoomScaleNormal="100" workbookViewId="0">
      <selection activeCell="A16" sqref="A16:XFD16"/>
    </sheetView>
  </sheetViews>
  <sheetFormatPr baseColWidth="10" defaultColWidth="10.85546875" defaultRowHeight="12" x14ac:dyDescent="0.2"/>
  <cols>
    <col min="1" max="1" width="0.85546875" style="9" customWidth="1"/>
    <col min="2" max="2" width="4.140625" style="9" customWidth="1"/>
    <col min="3" max="3" width="46.42578125" style="34" bestFit="1" customWidth="1"/>
    <col min="4" max="4" width="33" style="9" bestFit="1" customWidth="1"/>
    <col min="5" max="5" width="29.85546875" style="9" bestFit="1" customWidth="1"/>
    <col min="6" max="6" width="16.5703125" style="9" bestFit="1" customWidth="1"/>
    <col min="7" max="7" width="5.85546875" style="9" bestFit="1" customWidth="1"/>
    <col min="8" max="9" width="10.85546875" style="9"/>
    <col min="10" max="10" width="15.85546875" style="9" bestFit="1" customWidth="1"/>
    <col min="11" max="11" width="10" style="9" customWidth="1"/>
    <col min="12" max="12" width="6.42578125" style="9" customWidth="1"/>
    <col min="13" max="13" width="12.42578125" style="9" bestFit="1" customWidth="1"/>
    <col min="14" max="16" width="10.42578125" style="9" bestFit="1" customWidth="1"/>
    <col min="17" max="17" width="10.28515625" style="9" customWidth="1"/>
    <col min="18" max="18" width="10.42578125" style="9" customWidth="1"/>
    <col min="19" max="19" width="12.42578125" style="9" bestFit="1" customWidth="1"/>
    <col min="20" max="20" width="10.140625" style="9" customWidth="1"/>
    <col min="21" max="21" width="12" style="9" customWidth="1"/>
    <col min="22" max="22" width="12.42578125" style="9" bestFit="1" customWidth="1"/>
    <col min="23" max="23" width="15.85546875" style="9" customWidth="1"/>
    <col min="24" max="16384" width="10.85546875" style="9"/>
  </cols>
  <sheetData>
    <row r="1" spans="2:27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7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7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7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7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7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7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7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7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7" s="4" customFormat="1" ht="18" x14ac:dyDescent="0.25">
      <c r="B10" s="45" t="s">
        <v>0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2:27" s="4" customFormat="1" ht="18" customHeight="1" x14ac:dyDescent="0.2">
      <c r="B11" s="44" t="s">
        <v>45</v>
      </c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37"/>
      <c r="Y11" s="37"/>
      <c r="Z11" s="37"/>
      <c r="AA11" s="37"/>
    </row>
    <row r="12" spans="2:27" s="4" customFormat="1" ht="18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spans="2:27" s="4" customFormat="1" ht="15.75" x14ac:dyDescent="0.25">
      <c r="B13" s="46" t="s">
        <v>49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7" x14ac:dyDescent="0.2">
      <c r="B14" s="42" t="s">
        <v>1</v>
      </c>
      <c r="C14" s="7"/>
      <c r="D14" s="47" t="s">
        <v>2</v>
      </c>
      <c r="E14" s="47" t="s">
        <v>3</v>
      </c>
      <c r="F14" s="42" t="s">
        <v>4</v>
      </c>
      <c r="G14" s="42" t="s">
        <v>5</v>
      </c>
      <c r="H14" s="48" t="s">
        <v>6</v>
      </c>
      <c r="I14" s="48"/>
      <c r="J14" s="41" t="s">
        <v>7</v>
      </c>
      <c r="K14" s="41" t="s">
        <v>8</v>
      </c>
      <c r="L14" s="41" t="s">
        <v>9</v>
      </c>
      <c r="M14" s="42" t="s">
        <v>10</v>
      </c>
      <c r="N14" s="42"/>
      <c r="O14" s="42"/>
      <c r="P14" s="42"/>
      <c r="Q14" s="42"/>
      <c r="R14" s="42"/>
      <c r="S14" s="42"/>
      <c r="T14" s="8"/>
      <c r="U14" s="43" t="s">
        <v>11</v>
      </c>
      <c r="V14" s="43"/>
      <c r="W14" s="41" t="s">
        <v>12</v>
      </c>
    </row>
    <row r="15" spans="2:27" x14ac:dyDescent="0.2">
      <c r="B15" s="42"/>
      <c r="C15" s="10"/>
      <c r="D15" s="47"/>
      <c r="E15" s="47"/>
      <c r="F15" s="42"/>
      <c r="G15" s="42"/>
      <c r="H15" s="48"/>
      <c r="I15" s="48"/>
      <c r="J15" s="41"/>
      <c r="K15" s="41"/>
      <c r="L15" s="41"/>
      <c r="M15" s="49" t="s">
        <v>13</v>
      </c>
      <c r="N15" s="49"/>
      <c r="O15" s="11"/>
      <c r="P15" s="49" t="s">
        <v>14</v>
      </c>
      <c r="Q15" s="49"/>
      <c r="R15" s="39" t="s">
        <v>15</v>
      </c>
      <c r="S15" s="39" t="s">
        <v>16</v>
      </c>
      <c r="T15" s="39" t="s">
        <v>17</v>
      </c>
      <c r="U15" s="39" t="s">
        <v>18</v>
      </c>
      <c r="V15" s="39" t="s">
        <v>19</v>
      </c>
      <c r="W15" s="41"/>
    </row>
    <row r="16" spans="2:27" s="16" customFormat="1" ht="36" x14ac:dyDescent="0.2">
      <c r="B16" s="42"/>
      <c r="C16" s="12" t="s">
        <v>20</v>
      </c>
      <c r="D16" s="47"/>
      <c r="E16" s="47"/>
      <c r="F16" s="42"/>
      <c r="G16" s="42"/>
      <c r="H16" s="13" t="s">
        <v>21</v>
      </c>
      <c r="I16" s="13" t="s">
        <v>22</v>
      </c>
      <c r="J16" s="41"/>
      <c r="K16" s="41"/>
      <c r="L16" s="41"/>
      <c r="M16" s="14" t="s">
        <v>23</v>
      </c>
      <c r="N16" s="14" t="s">
        <v>24</v>
      </c>
      <c r="O16" s="15" t="s">
        <v>25</v>
      </c>
      <c r="P16" s="14" t="s">
        <v>26</v>
      </c>
      <c r="Q16" s="14" t="s">
        <v>27</v>
      </c>
      <c r="R16" s="39"/>
      <c r="S16" s="39"/>
      <c r="T16" s="39"/>
      <c r="U16" s="39"/>
      <c r="V16" s="39"/>
      <c r="W16" s="41"/>
    </row>
    <row r="17" spans="2:23" s="16" customFormat="1" x14ac:dyDescent="0.2">
      <c r="B17" s="17"/>
      <c r="C17" s="18" t="s">
        <v>28</v>
      </c>
      <c r="D17" s="19"/>
      <c r="E17" s="19"/>
      <c r="F17" s="20"/>
      <c r="G17" s="20"/>
      <c r="H17" s="20"/>
      <c r="I17" s="20"/>
      <c r="J17" s="21"/>
      <c r="K17" s="21"/>
      <c r="L17" s="21"/>
      <c r="M17" s="21"/>
      <c r="N17" s="21"/>
      <c r="O17" s="22"/>
      <c r="P17" s="21"/>
      <c r="Q17" s="21"/>
      <c r="R17" s="22"/>
      <c r="S17" s="22"/>
      <c r="T17" s="22"/>
      <c r="U17" s="22"/>
      <c r="V17" s="22"/>
      <c r="W17" s="21"/>
    </row>
    <row r="18" spans="2:23" x14ac:dyDescent="0.2">
      <c r="B18" s="23">
        <v>1</v>
      </c>
      <c r="C18" s="24" t="s">
        <v>29</v>
      </c>
      <c r="D18" s="25" t="s">
        <v>30</v>
      </c>
      <c r="E18" s="25" t="s">
        <v>31</v>
      </c>
      <c r="F18" s="26" t="s">
        <v>32</v>
      </c>
      <c r="G18" s="26" t="s">
        <v>33</v>
      </c>
      <c r="H18" s="27">
        <v>44652</v>
      </c>
      <c r="I18" s="27">
        <v>44834</v>
      </c>
      <c r="J18" s="28">
        <v>100000</v>
      </c>
      <c r="K18" s="28">
        <v>15986.58</v>
      </c>
      <c r="L18" s="29">
        <v>0</v>
      </c>
      <c r="M18" s="29">
        <f>+J18*2.87%</f>
        <v>2870</v>
      </c>
      <c r="N18" s="29">
        <f>J18*7.1%</f>
        <v>7099.9999999999991</v>
      </c>
      <c r="O18" s="29">
        <f>65050*1.15%</f>
        <v>748.07499999999993</v>
      </c>
      <c r="P18" s="29">
        <f>+J18*3.04%</f>
        <v>3040</v>
      </c>
      <c r="Q18" s="29">
        <f>J18*7.09%</f>
        <v>7090.0000000000009</v>
      </c>
      <c r="R18" s="29"/>
      <c r="S18" s="29">
        <f>M18+N18+O18+P18+Q18</f>
        <v>20848.075000000001</v>
      </c>
      <c r="T18" s="29"/>
      <c r="U18" s="29">
        <f>+M18+P18+R18+T18+K18+L18</f>
        <v>21896.58</v>
      </c>
      <c r="V18" s="29">
        <f>+Q18+O18+N18</f>
        <v>14938.075000000001</v>
      </c>
      <c r="W18" s="30">
        <f>+J18-U18</f>
        <v>78103.42</v>
      </c>
    </row>
    <row r="19" spans="2:23" x14ac:dyDescent="0.2">
      <c r="B19" s="23">
        <f t="shared" ref="B19:B46" si="0">B18+1</f>
        <v>2</v>
      </c>
      <c r="C19" s="24" t="s">
        <v>29</v>
      </c>
      <c r="D19" s="25" t="s">
        <v>34</v>
      </c>
      <c r="E19" s="25" t="s">
        <v>35</v>
      </c>
      <c r="F19" s="26" t="s">
        <v>32</v>
      </c>
      <c r="G19" s="26" t="s">
        <v>36</v>
      </c>
      <c r="H19" s="27">
        <v>44652</v>
      </c>
      <c r="I19" s="27">
        <v>44834</v>
      </c>
      <c r="J19" s="28">
        <v>60000</v>
      </c>
      <c r="K19" s="28">
        <v>3486.68</v>
      </c>
      <c r="L19" s="29">
        <v>0</v>
      </c>
      <c r="M19" s="29">
        <f t="shared" ref="M19:M23" si="1">+J19*2.87%</f>
        <v>1722</v>
      </c>
      <c r="N19" s="29">
        <f t="shared" ref="N19:N23" si="2">J19*7.1%</f>
        <v>4260</v>
      </c>
      <c r="O19" s="29">
        <f>J19*1.15%</f>
        <v>690</v>
      </c>
      <c r="P19" s="29">
        <f t="shared" ref="P19:P22" si="3">+J19*3.04%</f>
        <v>1824</v>
      </c>
      <c r="Q19" s="29">
        <f t="shared" ref="Q19:Q22" si="4">J19*7.09%</f>
        <v>4254</v>
      </c>
      <c r="R19" s="29"/>
      <c r="S19" s="29">
        <f t="shared" ref="S19:S22" si="5">M19+N19+O19+P19+Q19</f>
        <v>12750</v>
      </c>
      <c r="T19" s="29"/>
      <c r="U19" s="29">
        <f t="shared" ref="U19:U22" si="6">+M19+P19+R19+T19+K19+L19</f>
        <v>7032.68</v>
      </c>
      <c r="V19" s="29">
        <f t="shared" ref="V19:V22" si="7">+Q19+O19+N19</f>
        <v>9204</v>
      </c>
      <c r="W19" s="30">
        <f t="shared" ref="W19:W22" si="8">+J19-U19</f>
        <v>52967.32</v>
      </c>
    </row>
    <row r="20" spans="2:23" x14ac:dyDescent="0.2">
      <c r="B20" s="23">
        <f t="shared" si="0"/>
        <v>3</v>
      </c>
      <c r="C20" s="24" t="s">
        <v>29</v>
      </c>
      <c r="D20" s="25" t="s">
        <v>37</v>
      </c>
      <c r="E20" s="25" t="s">
        <v>35</v>
      </c>
      <c r="F20" s="26" t="s">
        <v>32</v>
      </c>
      <c r="G20" s="26" t="s">
        <v>33</v>
      </c>
      <c r="H20" s="27">
        <v>44652</v>
      </c>
      <c r="I20" s="27">
        <v>44834</v>
      </c>
      <c r="J20" s="28">
        <v>45000</v>
      </c>
      <c r="K20" s="28">
        <v>1148.33</v>
      </c>
      <c r="L20" s="29">
        <v>0</v>
      </c>
      <c r="M20" s="29">
        <f t="shared" si="1"/>
        <v>1291.5</v>
      </c>
      <c r="N20" s="29">
        <f t="shared" si="2"/>
        <v>3194.9999999999995</v>
      </c>
      <c r="O20" s="29">
        <f>J20*1.15%</f>
        <v>517.5</v>
      </c>
      <c r="P20" s="29">
        <f t="shared" si="3"/>
        <v>1368</v>
      </c>
      <c r="Q20" s="29">
        <f t="shared" si="4"/>
        <v>3190.5</v>
      </c>
      <c r="R20" s="29"/>
      <c r="S20" s="29">
        <f t="shared" si="5"/>
        <v>9562.5</v>
      </c>
      <c r="T20" s="29"/>
      <c r="U20" s="29">
        <f t="shared" si="6"/>
        <v>3807.83</v>
      </c>
      <c r="V20" s="29">
        <f t="shared" si="7"/>
        <v>6903</v>
      </c>
      <c r="W20" s="30">
        <f t="shared" si="8"/>
        <v>41192.17</v>
      </c>
    </row>
    <row r="21" spans="2:23" x14ac:dyDescent="0.2">
      <c r="B21" s="23">
        <f t="shared" si="0"/>
        <v>4</v>
      </c>
      <c r="C21" s="24" t="s">
        <v>29</v>
      </c>
      <c r="D21" s="25" t="s">
        <v>38</v>
      </c>
      <c r="E21" s="25" t="s">
        <v>35</v>
      </c>
      <c r="F21" s="26" t="s">
        <v>32</v>
      </c>
      <c r="G21" s="26" t="s">
        <v>33</v>
      </c>
      <c r="H21" s="27">
        <v>44652</v>
      </c>
      <c r="I21" s="27">
        <v>44834</v>
      </c>
      <c r="J21" s="28">
        <v>95000</v>
      </c>
      <c r="K21" s="28">
        <v>10929.24</v>
      </c>
      <c r="L21" s="29">
        <v>0</v>
      </c>
      <c r="M21" s="29">
        <f t="shared" si="1"/>
        <v>2726.5</v>
      </c>
      <c r="N21" s="29">
        <f t="shared" si="2"/>
        <v>6744.9999999999991</v>
      </c>
      <c r="O21" s="29">
        <f>65050*1.15%</f>
        <v>748.07499999999993</v>
      </c>
      <c r="P21" s="29">
        <f t="shared" si="3"/>
        <v>2888</v>
      </c>
      <c r="Q21" s="29">
        <f t="shared" si="4"/>
        <v>6735.5</v>
      </c>
      <c r="R21" s="29"/>
      <c r="S21" s="29">
        <f t="shared" si="5"/>
        <v>19843.075000000001</v>
      </c>
      <c r="T21" s="29"/>
      <c r="U21" s="29">
        <f t="shared" si="6"/>
        <v>16543.739999999998</v>
      </c>
      <c r="V21" s="29">
        <f t="shared" si="7"/>
        <v>14228.574999999999</v>
      </c>
      <c r="W21" s="30">
        <f t="shared" si="8"/>
        <v>78456.260000000009</v>
      </c>
    </row>
    <row r="22" spans="2:23" x14ac:dyDescent="0.2">
      <c r="B22" s="23">
        <f t="shared" si="0"/>
        <v>5</v>
      </c>
      <c r="C22" s="24" t="s">
        <v>29</v>
      </c>
      <c r="D22" s="25" t="s">
        <v>39</v>
      </c>
      <c r="E22" s="25" t="s">
        <v>35</v>
      </c>
      <c r="F22" s="26" t="s">
        <v>32</v>
      </c>
      <c r="G22" s="26" t="s">
        <v>36</v>
      </c>
      <c r="H22" s="27">
        <v>44652</v>
      </c>
      <c r="I22" s="27">
        <v>44834</v>
      </c>
      <c r="J22" s="28">
        <v>45000</v>
      </c>
      <c r="K22" s="28">
        <v>1148.33</v>
      </c>
      <c r="L22" s="29">
        <v>0</v>
      </c>
      <c r="M22" s="29">
        <f t="shared" si="1"/>
        <v>1291.5</v>
      </c>
      <c r="N22" s="29">
        <f t="shared" si="2"/>
        <v>3194.9999999999995</v>
      </c>
      <c r="O22" s="29">
        <f>J22*1.15%</f>
        <v>517.5</v>
      </c>
      <c r="P22" s="29">
        <f t="shared" si="3"/>
        <v>1368</v>
      </c>
      <c r="Q22" s="29">
        <f t="shared" si="4"/>
        <v>3190.5</v>
      </c>
      <c r="R22" s="29"/>
      <c r="S22" s="29">
        <f t="shared" si="5"/>
        <v>9562.5</v>
      </c>
      <c r="T22" s="29"/>
      <c r="U22" s="29">
        <f t="shared" si="6"/>
        <v>3807.83</v>
      </c>
      <c r="V22" s="29">
        <f t="shared" si="7"/>
        <v>6903</v>
      </c>
      <c r="W22" s="30">
        <f t="shared" si="8"/>
        <v>41192.17</v>
      </c>
    </row>
    <row r="23" spans="2:23" x14ac:dyDescent="0.2">
      <c r="B23" s="23">
        <f t="shared" si="0"/>
        <v>6</v>
      </c>
      <c r="C23" s="24" t="s">
        <v>46</v>
      </c>
      <c r="D23" s="25" t="s">
        <v>47</v>
      </c>
      <c r="E23" s="25" t="s">
        <v>48</v>
      </c>
      <c r="F23" s="26" t="s">
        <v>32</v>
      </c>
      <c r="G23" s="26" t="s">
        <v>33</v>
      </c>
      <c r="H23" s="27">
        <v>44652</v>
      </c>
      <c r="I23" s="27">
        <v>44834</v>
      </c>
      <c r="J23" s="28">
        <v>75000</v>
      </c>
      <c r="K23" s="28">
        <v>6309.38</v>
      </c>
      <c r="L23" s="29">
        <v>0</v>
      </c>
      <c r="M23" s="29">
        <f t="shared" si="1"/>
        <v>2152.5</v>
      </c>
      <c r="N23" s="29">
        <f t="shared" si="2"/>
        <v>5324.9999999999991</v>
      </c>
      <c r="O23" s="29">
        <f t="shared" ref="O23:O26" si="9">J23*1.15%</f>
        <v>862.5</v>
      </c>
      <c r="P23" s="29">
        <f t="shared" ref="P23" si="10">+J23*3.04%</f>
        <v>2280</v>
      </c>
      <c r="Q23" s="29">
        <f t="shared" ref="Q23" si="11">J23*7.09%</f>
        <v>5317.5</v>
      </c>
      <c r="R23" s="29"/>
      <c r="S23" s="29">
        <f t="shared" ref="S23" si="12">M23+N23+O23+P23+Q23</f>
        <v>15937.5</v>
      </c>
      <c r="T23" s="29"/>
      <c r="U23" s="29">
        <f t="shared" ref="U23" si="13">+M23+P23+R23+T23+K23+L23</f>
        <v>10741.880000000001</v>
      </c>
      <c r="V23" s="29">
        <f t="shared" ref="V23" si="14">+Q23+O23+N23</f>
        <v>11505</v>
      </c>
      <c r="W23" s="30">
        <f t="shared" ref="W23" si="15">+J23-U23</f>
        <v>64258.119999999995</v>
      </c>
    </row>
    <row r="24" spans="2:23" x14ac:dyDescent="0.2">
      <c r="B24" s="23">
        <f t="shared" si="0"/>
        <v>7</v>
      </c>
      <c r="C24" s="24" t="s">
        <v>40</v>
      </c>
      <c r="D24" s="25" t="s">
        <v>44</v>
      </c>
      <c r="E24" s="25" t="s">
        <v>42</v>
      </c>
      <c r="F24" s="26" t="s">
        <v>32</v>
      </c>
      <c r="G24" s="26" t="s">
        <v>33</v>
      </c>
      <c r="H24" s="27">
        <v>44621</v>
      </c>
      <c r="I24" s="27">
        <v>44712</v>
      </c>
      <c r="J24" s="28">
        <v>65000</v>
      </c>
      <c r="K24" s="28">
        <v>4427.58</v>
      </c>
      <c r="L24" s="29">
        <v>0</v>
      </c>
      <c r="M24" s="29">
        <f t="shared" ref="M24" si="16">+J24*2.87%</f>
        <v>1865.5</v>
      </c>
      <c r="N24" s="29">
        <f t="shared" ref="N24" si="17">J24*7.1%</f>
        <v>4615</v>
      </c>
      <c r="O24" s="29">
        <f t="shared" si="9"/>
        <v>747.5</v>
      </c>
      <c r="P24" s="29">
        <f t="shared" ref="P24" si="18">+J24*3.04%</f>
        <v>1976</v>
      </c>
      <c r="Q24" s="29">
        <f t="shared" ref="Q24" si="19">J24*7.09%</f>
        <v>4608.5</v>
      </c>
      <c r="R24" s="29"/>
      <c r="S24" s="29">
        <f t="shared" ref="S24" si="20">M24+N24+O24+P24+Q24</f>
        <v>13812.5</v>
      </c>
      <c r="T24" s="29"/>
      <c r="U24" s="29">
        <f t="shared" ref="U24" si="21">+M24+P24+R24+T24+K24+L24</f>
        <v>8269.08</v>
      </c>
      <c r="V24" s="29">
        <f t="shared" ref="V24" si="22">+Q24+O24+N24</f>
        <v>9971</v>
      </c>
      <c r="W24" s="30">
        <f t="shared" ref="W24" si="23">+J24-U24</f>
        <v>56730.92</v>
      </c>
    </row>
    <row r="25" spans="2:23" x14ac:dyDescent="0.2">
      <c r="B25" s="23">
        <f t="shared" si="0"/>
        <v>8</v>
      </c>
      <c r="C25" s="24" t="s">
        <v>40</v>
      </c>
      <c r="D25" s="25" t="s">
        <v>41</v>
      </c>
      <c r="E25" s="25" t="s">
        <v>42</v>
      </c>
      <c r="F25" s="26" t="s">
        <v>32</v>
      </c>
      <c r="G25" s="26" t="s">
        <v>36</v>
      </c>
      <c r="H25" s="27">
        <v>44652</v>
      </c>
      <c r="I25" s="27">
        <v>44834</v>
      </c>
      <c r="J25" s="28">
        <v>45000</v>
      </c>
      <c r="K25" s="28">
        <v>1148.33</v>
      </c>
      <c r="L25" s="29">
        <v>0</v>
      </c>
      <c r="M25" s="29">
        <f>+J25*2.87%</f>
        <v>1291.5</v>
      </c>
      <c r="N25" s="29">
        <f>J25*7.1%</f>
        <v>3194.9999999999995</v>
      </c>
      <c r="O25" s="29">
        <f t="shared" si="9"/>
        <v>517.5</v>
      </c>
      <c r="P25" s="29">
        <f>+J25*3.04%</f>
        <v>1368</v>
      </c>
      <c r="Q25" s="29">
        <f>J25*7.09%</f>
        <v>3190.5</v>
      </c>
      <c r="R25" s="29"/>
      <c r="S25" s="29">
        <f>M25+N25+O25+P25+Q25</f>
        <v>9562.5</v>
      </c>
      <c r="T25" s="29"/>
      <c r="U25" s="29">
        <f>+M25+P25+R25+T25+K25+L25</f>
        <v>3807.83</v>
      </c>
      <c r="V25" s="29">
        <f>+Q25+O25+N25</f>
        <v>6903</v>
      </c>
      <c r="W25" s="30">
        <f>+J25-U25</f>
        <v>41192.17</v>
      </c>
    </row>
    <row r="26" spans="2:23" x14ac:dyDescent="0.2">
      <c r="B26" s="23">
        <f t="shared" si="0"/>
        <v>9</v>
      </c>
      <c r="C26" s="24" t="s">
        <v>50</v>
      </c>
      <c r="D26" s="25" t="s">
        <v>51</v>
      </c>
      <c r="E26" s="25" t="s">
        <v>72</v>
      </c>
      <c r="F26" s="26" t="s">
        <v>32</v>
      </c>
      <c r="G26" s="26" t="s">
        <v>36</v>
      </c>
      <c r="H26" s="27">
        <v>44652</v>
      </c>
      <c r="I26" s="27">
        <v>44834</v>
      </c>
      <c r="J26" s="28">
        <v>30000</v>
      </c>
      <c r="K26" s="29">
        <v>0</v>
      </c>
      <c r="L26" s="29">
        <v>0</v>
      </c>
      <c r="M26" s="29">
        <f>+J26*2.87%</f>
        <v>861</v>
      </c>
      <c r="N26" s="29">
        <f>J26*7.1%</f>
        <v>2130</v>
      </c>
      <c r="O26" s="29">
        <f t="shared" si="9"/>
        <v>345</v>
      </c>
      <c r="P26" s="29">
        <f>+J26*3.04%</f>
        <v>912</v>
      </c>
      <c r="Q26" s="29">
        <f>J26*7.09%</f>
        <v>2127</v>
      </c>
      <c r="R26" s="29"/>
      <c r="S26" s="29">
        <f>M26+N26+O26+P26+Q26</f>
        <v>6375</v>
      </c>
      <c r="T26" s="29"/>
      <c r="U26" s="29">
        <f>+M26+P26+R26+T26+K26+L26</f>
        <v>1773</v>
      </c>
      <c r="V26" s="29">
        <f>+Q26+O26+N26</f>
        <v>4602</v>
      </c>
      <c r="W26" s="30">
        <f>+J26-U26</f>
        <v>28227</v>
      </c>
    </row>
    <row r="27" spans="2:23" x14ac:dyDescent="0.2">
      <c r="B27" s="23">
        <f t="shared" si="0"/>
        <v>10</v>
      </c>
      <c r="C27" s="24" t="s">
        <v>50</v>
      </c>
      <c r="D27" s="25" t="s">
        <v>52</v>
      </c>
      <c r="E27" s="25" t="s">
        <v>72</v>
      </c>
      <c r="F27" s="26" t="s">
        <v>32</v>
      </c>
      <c r="G27" s="26" t="s">
        <v>36</v>
      </c>
      <c r="H27" s="27">
        <v>44652</v>
      </c>
      <c r="I27" s="27">
        <v>44834</v>
      </c>
      <c r="J27" s="28">
        <v>30000</v>
      </c>
      <c r="K27" s="29">
        <v>0</v>
      </c>
      <c r="L27" s="29">
        <v>0</v>
      </c>
      <c r="M27" s="29">
        <f t="shared" ref="M27:M46" si="24">+J27*2.87%</f>
        <v>861</v>
      </c>
      <c r="N27" s="29">
        <f t="shared" ref="N27:N46" si="25">J27*7.1%</f>
        <v>2130</v>
      </c>
      <c r="O27" s="29">
        <f t="shared" ref="O27:O46" si="26">J27*1.15%</f>
        <v>345</v>
      </c>
      <c r="P27" s="29">
        <f t="shared" ref="P27:P46" si="27">+J27*3.04%</f>
        <v>912</v>
      </c>
      <c r="Q27" s="29">
        <f t="shared" ref="Q27:Q46" si="28">J27*7.09%</f>
        <v>2127</v>
      </c>
      <c r="R27" s="29"/>
      <c r="S27" s="29">
        <f t="shared" ref="S27:S46" si="29">M27+N27+O27+P27+Q27</f>
        <v>6375</v>
      </c>
      <c r="T27" s="29"/>
      <c r="U27" s="29">
        <f t="shared" ref="U27:U46" si="30">+M27+P27+R27+T27+K27+L27</f>
        <v>1773</v>
      </c>
      <c r="V27" s="29">
        <f t="shared" ref="V27:V46" si="31">+Q27+O27+N27</f>
        <v>4602</v>
      </c>
      <c r="W27" s="30">
        <f t="shared" ref="W27:W46" si="32">+J27-U27</f>
        <v>28227</v>
      </c>
    </row>
    <row r="28" spans="2:23" x14ac:dyDescent="0.2">
      <c r="B28" s="23">
        <f t="shared" si="0"/>
        <v>11</v>
      </c>
      <c r="C28" s="24" t="s">
        <v>50</v>
      </c>
      <c r="D28" s="25" t="s">
        <v>53</v>
      </c>
      <c r="E28" s="25" t="s">
        <v>72</v>
      </c>
      <c r="F28" s="26" t="s">
        <v>32</v>
      </c>
      <c r="G28" s="26" t="s">
        <v>36</v>
      </c>
      <c r="H28" s="27">
        <v>44652</v>
      </c>
      <c r="I28" s="27">
        <v>44834</v>
      </c>
      <c r="J28" s="28">
        <v>30000</v>
      </c>
      <c r="K28" s="29">
        <v>0</v>
      </c>
      <c r="L28" s="29">
        <v>0</v>
      </c>
      <c r="M28" s="29">
        <f t="shared" si="24"/>
        <v>861</v>
      </c>
      <c r="N28" s="29">
        <f t="shared" si="25"/>
        <v>2130</v>
      </c>
      <c r="O28" s="29">
        <f t="shared" si="26"/>
        <v>345</v>
      </c>
      <c r="P28" s="29">
        <f t="shared" si="27"/>
        <v>912</v>
      </c>
      <c r="Q28" s="29">
        <f t="shared" si="28"/>
        <v>2127</v>
      </c>
      <c r="R28" s="29"/>
      <c r="S28" s="29">
        <f t="shared" si="29"/>
        <v>6375</v>
      </c>
      <c r="T28" s="29"/>
      <c r="U28" s="29">
        <f t="shared" si="30"/>
        <v>1773</v>
      </c>
      <c r="V28" s="29">
        <f t="shared" si="31"/>
        <v>4602</v>
      </c>
      <c r="W28" s="30">
        <f t="shared" si="32"/>
        <v>28227</v>
      </c>
    </row>
    <row r="29" spans="2:23" x14ac:dyDescent="0.2">
      <c r="B29" s="23">
        <f t="shared" si="0"/>
        <v>12</v>
      </c>
      <c r="C29" s="24" t="s">
        <v>50</v>
      </c>
      <c r="D29" s="25" t="s">
        <v>54</v>
      </c>
      <c r="E29" s="25" t="s">
        <v>72</v>
      </c>
      <c r="F29" s="26" t="s">
        <v>32</v>
      </c>
      <c r="G29" s="26" t="s">
        <v>36</v>
      </c>
      <c r="H29" s="27">
        <v>44652</v>
      </c>
      <c r="I29" s="27">
        <v>44834</v>
      </c>
      <c r="J29" s="28">
        <v>30000</v>
      </c>
      <c r="K29" s="29">
        <v>0</v>
      </c>
      <c r="L29" s="29">
        <v>0</v>
      </c>
      <c r="M29" s="29">
        <f t="shared" si="24"/>
        <v>861</v>
      </c>
      <c r="N29" s="29">
        <f t="shared" si="25"/>
        <v>2130</v>
      </c>
      <c r="O29" s="29">
        <f t="shared" si="26"/>
        <v>345</v>
      </c>
      <c r="P29" s="29">
        <f t="shared" si="27"/>
        <v>912</v>
      </c>
      <c r="Q29" s="29">
        <f t="shared" si="28"/>
        <v>2127</v>
      </c>
      <c r="R29" s="29"/>
      <c r="S29" s="29">
        <f t="shared" si="29"/>
        <v>6375</v>
      </c>
      <c r="T29" s="29"/>
      <c r="U29" s="29">
        <f t="shared" si="30"/>
        <v>1773</v>
      </c>
      <c r="V29" s="29">
        <f t="shared" si="31"/>
        <v>4602</v>
      </c>
      <c r="W29" s="30">
        <f t="shared" si="32"/>
        <v>28227</v>
      </c>
    </row>
    <row r="30" spans="2:23" x14ac:dyDescent="0.2">
      <c r="B30" s="23">
        <f t="shared" si="0"/>
        <v>13</v>
      </c>
      <c r="C30" s="24" t="s">
        <v>50</v>
      </c>
      <c r="D30" s="25" t="s">
        <v>55</v>
      </c>
      <c r="E30" s="25" t="s">
        <v>72</v>
      </c>
      <c r="F30" s="26" t="s">
        <v>32</v>
      </c>
      <c r="G30" s="26" t="s">
        <v>36</v>
      </c>
      <c r="H30" s="27">
        <v>44652</v>
      </c>
      <c r="I30" s="27">
        <v>44834</v>
      </c>
      <c r="J30" s="28">
        <v>30000</v>
      </c>
      <c r="K30" s="29">
        <v>0</v>
      </c>
      <c r="L30" s="29">
        <v>0</v>
      </c>
      <c r="M30" s="29">
        <f t="shared" si="24"/>
        <v>861</v>
      </c>
      <c r="N30" s="29">
        <f t="shared" si="25"/>
        <v>2130</v>
      </c>
      <c r="O30" s="29">
        <f t="shared" si="26"/>
        <v>345</v>
      </c>
      <c r="P30" s="29">
        <f t="shared" si="27"/>
        <v>912</v>
      </c>
      <c r="Q30" s="29">
        <f t="shared" si="28"/>
        <v>2127</v>
      </c>
      <c r="R30" s="29"/>
      <c r="S30" s="29">
        <f t="shared" si="29"/>
        <v>6375</v>
      </c>
      <c r="T30" s="29"/>
      <c r="U30" s="29">
        <f t="shared" si="30"/>
        <v>1773</v>
      </c>
      <c r="V30" s="29">
        <f t="shared" si="31"/>
        <v>4602</v>
      </c>
      <c r="W30" s="30">
        <f t="shared" si="32"/>
        <v>28227</v>
      </c>
    </row>
    <row r="31" spans="2:23" x14ac:dyDescent="0.2">
      <c r="B31" s="23">
        <f t="shared" si="0"/>
        <v>14</v>
      </c>
      <c r="C31" s="24" t="s">
        <v>50</v>
      </c>
      <c r="D31" s="25" t="s">
        <v>56</v>
      </c>
      <c r="E31" s="25" t="s">
        <v>72</v>
      </c>
      <c r="F31" s="26" t="s">
        <v>32</v>
      </c>
      <c r="G31" s="26" t="s">
        <v>36</v>
      </c>
      <c r="H31" s="27">
        <v>44652</v>
      </c>
      <c r="I31" s="27">
        <v>44834</v>
      </c>
      <c r="J31" s="28">
        <v>30000</v>
      </c>
      <c r="K31" s="29">
        <v>0</v>
      </c>
      <c r="L31" s="29">
        <v>0</v>
      </c>
      <c r="M31" s="29">
        <f t="shared" si="24"/>
        <v>861</v>
      </c>
      <c r="N31" s="29">
        <f t="shared" si="25"/>
        <v>2130</v>
      </c>
      <c r="O31" s="29">
        <f t="shared" si="26"/>
        <v>345</v>
      </c>
      <c r="P31" s="29">
        <f t="shared" si="27"/>
        <v>912</v>
      </c>
      <c r="Q31" s="29">
        <f t="shared" si="28"/>
        <v>2127</v>
      </c>
      <c r="R31" s="29"/>
      <c r="S31" s="29">
        <f t="shared" si="29"/>
        <v>6375</v>
      </c>
      <c r="T31" s="29"/>
      <c r="U31" s="29">
        <f t="shared" si="30"/>
        <v>1773</v>
      </c>
      <c r="V31" s="29">
        <f t="shared" si="31"/>
        <v>4602</v>
      </c>
      <c r="W31" s="30">
        <f t="shared" si="32"/>
        <v>28227</v>
      </c>
    </row>
    <row r="32" spans="2:23" x14ac:dyDescent="0.2">
      <c r="B32" s="23">
        <f t="shared" si="0"/>
        <v>15</v>
      </c>
      <c r="C32" s="24" t="s">
        <v>50</v>
      </c>
      <c r="D32" s="25" t="s">
        <v>57</v>
      </c>
      <c r="E32" s="25" t="s">
        <v>72</v>
      </c>
      <c r="F32" s="26" t="s">
        <v>32</v>
      </c>
      <c r="G32" s="26" t="s">
        <v>36</v>
      </c>
      <c r="H32" s="27">
        <v>44652</v>
      </c>
      <c r="I32" s="27">
        <v>44834</v>
      </c>
      <c r="J32" s="28">
        <v>30000</v>
      </c>
      <c r="K32" s="29">
        <v>0</v>
      </c>
      <c r="L32" s="29">
        <v>0</v>
      </c>
      <c r="M32" s="29">
        <f t="shared" si="24"/>
        <v>861</v>
      </c>
      <c r="N32" s="29">
        <f t="shared" si="25"/>
        <v>2130</v>
      </c>
      <c r="O32" s="29">
        <f t="shared" si="26"/>
        <v>345</v>
      </c>
      <c r="P32" s="29">
        <f t="shared" si="27"/>
        <v>912</v>
      </c>
      <c r="Q32" s="29">
        <f t="shared" si="28"/>
        <v>2127</v>
      </c>
      <c r="R32" s="29"/>
      <c r="S32" s="29">
        <f t="shared" si="29"/>
        <v>6375</v>
      </c>
      <c r="T32" s="29"/>
      <c r="U32" s="29">
        <f t="shared" si="30"/>
        <v>1773</v>
      </c>
      <c r="V32" s="29">
        <f t="shared" si="31"/>
        <v>4602</v>
      </c>
      <c r="W32" s="30">
        <f t="shared" si="32"/>
        <v>28227</v>
      </c>
    </row>
    <row r="33" spans="2:23" x14ac:dyDescent="0.2">
      <c r="B33" s="23">
        <f t="shared" si="0"/>
        <v>16</v>
      </c>
      <c r="C33" s="24" t="s">
        <v>50</v>
      </c>
      <c r="D33" s="25" t="s">
        <v>58</v>
      </c>
      <c r="E33" s="25" t="s">
        <v>72</v>
      </c>
      <c r="F33" s="26" t="s">
        <v>32</v>
      </c>
      <c r="G33" s="26" t="s">
        <v>36</v>
      </c>
      <c r="H33" s="27">
        <v>44652</v>
      </c>
      <c r="I33" s="27">
        <v>44834</v>
      </c>
      <c r="J33" s="28">
        <v>30000</v>
      </c>
      <c r="K33" s="29">
        <v>0</v>
      </c>
      <c r="L33" s="29">
        <v>0</v>
      </c>
      <c r="M33" s="29">
        <f t="shared" si="24"/>
        <v>861</v>
      </c>
      <c r="N33" s="29">
        <f t="shared" si="25"/>
        <v>2130</v>
      </c>
      <c r="O33" s="29">
        <f t="shared" si="26"/>
        <v>345</v>
      </c>
      <c r="P33" s="29">
        <f t="shared" si="27"/>
        <v>912</v>
      </c>
      <c r="Q33" s="29">
        <f t="shared" si="28"/>
        <v>2127</v>
      </c>
      <c r="R33" s="29"/>
      <c r="S33" s="29">
        <f t="shared" si="29"/>
        <v>6375</v>
      </c>
      <c r="T33" s="29"/>
      <c r="U33" s="29">
        <f t="shared" si="30"/>
        <v>1773</v>
      </c>
      <c r="V33" s="29">
        <f t="shared" si="31"/>
        <v>4602</v>
      </c>
      <c r="W33" s="30">
        <f t="shared" si="32"/>
        <v>28227</v>
      </c>
    </row>
    <row r="34" spans="2:23" x14ac:dyDescent="0.2">
      <c r="B34" s="23">
        <f t="shared" si="0"/>
        <v>17</v>
      </c>
      <c r="C34" s="24" t="s">
        <v>50</v>
      </c>
      <c r="D34" s="25" t="s">
        <v>59</v>
      </c>
      <c r="E34" s="25" t="s">
        <v>72</v>
      </c>
      <c r="F34" s="26" t="s">
        <v>32</v>
      </c>
      <c r="G34" s="26" t="s">
        <v>33</v>
      </c>
      <c r="H34" s="27">
        <v>44652</v>
      </c>
      <c r="I34" s="27">
        <v>44834</v>
      </c>
      <c r="J34" s="28">
        <v>30000</v>
      </c>
      <c r="K34" s="29">
        <v>0</v>
      </c>
      <c r="L34" s="29">
        <v>0</v>
      </c>
      <c r="M34" s="29">
        <f t="shared" si="24"/>
        <v>861</v>
      </c>
      <c r="N34" s="29">
        <f t="shared" si="25"/>
        <v>2130</v>
      </c>
      <c r="O34" s="29">
        <f t="shared" si="26"/>
        <v>345</v>
      </c>
      <c r="P34" s="29">
        <f t="shared" si="27"/>
        <v>912</v>
      </c>
      <c r="Q34" s="29">
        <f t="shared" si="28"/>
        <v>2127</v>
      </c>
      <c r="R34" s="29"/>
      <c r="S34" s="29">
        <f t="shared" si="29"/>
        <v>6375</v>
      </c>
      <c r="T34" s="29"/>
      <c r="U34" s="29">
        <f t="shared" si="30"/>
        <v>1773</v>
      </c>
      <c r="V34" s="29">
        <f t="shared" si="31"/>
        <v>4602</v>
      </c>
      <c r="W34" s="30">
        <f t="shared" si="32"/>
        <v>28227</v>
      </c>
    </row>
    <row r="35" spans="2:23" x14ac:dyDescent="0.2">
      <c r="B35" s="23">
        <f t="shared" si="0"/>
        <v>18</v>
      </c>
      <c r="C35" s="24" t="s">
        <v>50</v>
      </c>
      <c r="D35" s="25" t="s">
        <v>60</v>
      </c>
      <c r="E35" s="25" t="s">
        <v>72</v>
      </c>
      <c r="F35" s="26" t="s">
        <v>32</v>
      </c>
      <c r="G35" s="26" t="s">
        <v>33</v>
      </c>
      <c r="H35" s="27">
        <v>44652</v>
      </c>
      <c r="I35" s="27">
        <v>44834</v>
      </c>
      <c r="J35" s="28">
        <v>30000</v>
      </c>
      <c r="K35" s="29">
        <v>0</v>
      </c>
      <c r="L35" s="29">
        <v>0</v>
      </c>
      <c r="M35" s="29">
        <f t="shared" si="24"/>
        <v>861</v>
      </c>
      <c r="N35" s="29">
        <f t="shared" si="25"/>
        <v>2130</v>
      </c>
      <c r="O35" s="29">
        <f t="shared" si="26"/>
        <v>345</v>
      </c>
      <c r="P35" s="29">
        <f t="shared" si="27"/>
        <v>912</v>
      </c>
      <c r="Q35" s="29">
        <f t="shared" si="28"/>
        <v>2127</v>
      </c>
      <c r="R35" s="29"/>
      <c r="S35" s="29">
        <f t="shared" si="29"/>
        <v>6375</v>
      </c>
      <c r="T35" s="29"/>
      <c r="U35" s="29">
        <f t="shared" si="30"/>
        <v>1773</v>
      </c>
      <c r="V35" s="29">
        <f t="shared" si="31"/>
        <v>4602</v>
      </c>
      <c r="W35" s="30">
        <f t="shared" si="32"/>
        <v>28227</v>
      </c>
    </row>
    <row r="36" spans="2:23" x14ac:dyDescent="0.2">
      <c r="B36" s="23">
        <f t="shared" si="0"/>
        <v>19</v>
      </c>
      <c r="C36" s="24" t="s">
        <v>50</v>
      </c>
      <c r="D36" s="25" t="s">
        <v>61</v>
      </c>
      <c r="E36" s="25" t="s">
        <v>72</v>
      </c>
      <c r="F36" s="26" t="s">
        <v>32</v>
      </c>
      <c r="G36" s="26" t="s">
        <v>36</v>
      </c>
      <c r="H36" s="27">
        <v>44652</v>
      </c>
      <c r="I36" s="27">
        <v>44834</v>
      </c>
      <c r="J36" s="28">
        <v>30000</v>
      </c>
      <c r="K36" s="29">
        <v>0</v>
      </c>
      <c r="L36" s="29">
        <v>0</v>
      </c>
      <c r="M36" s="29">
        <f t="shared" si="24"/>
        <v>861</v>
      </c>
      <c r="N36" s="29">
        <f t="shared" si="25"/>
        <v>2130</v>
      </c>
      <c r="O36" s="29">
        <f t="shared" si="26"/>
        <v>345</v>
      </c>
      <c r="P36" s="29">
        <f t="shared" si="27"/>
        <v>912</v>
      </c>
      <c r="Q36" s="29">
        <f t="shared" si="28"/>
        <v>2127</v>
      </c>
      <c r="R36" s="29"/>
      <c r="S36" s="29">
        <f t="shared" si="29"/>
        <v>6375</v>
      </c>
      <c r="T36" s="29"/>
      <c r="U36" s="29">
        <f t="shared" si="30"/>
        <v>1773</v>
      </c>
      <c r="V36" s="29">
        <f t="shared" si="31"/>
        <v>4602</v>
      </c>
      <c r="W36" s="30">
        <f t="shared" si="32"/>
        <v>28227</v>
      </c>
    </row>
    <row r="37" spans="2:23" x14ac:dyDescent="0.2">
      <c r="B37" s="23">
        <f t="shared" si="0"/>
        <v>20</v>
      </c>
      <c r="C37" s="24" t="s">
        <v>50</v>
      </c>
      <c r="D37" s="25" t="s">
        <v>62</v>
      </c>
      <c r="E37" s="25" t="s">
        <v>72</v>
      </c>
      <c r="F37" s="26" t="s">
        <v>32</v>
      </c>
      <c r="G37" s="26" t="s">
        <v>36</v>
      </c>
      <c r="H37" s="27">
        <v>44652</v>
      </c>
      <c r="I37" s="27">
        <v>44834</v>
      </c>
      <c r="J37" s="28">
        <v>30000</v>
      </c>
      <c r="K37" s="29">
        <v>0</v>
      </c>
      <c r="L37" s="29">
        <v>0</v>
      </c>
      <c r="M37" s="29">
        <f t="shared" si="24"/>
        <v>861</v>
      </c>
      <c r="N37" s="29">
        <f t="shared" si="25"/>
        <v>2130</v>
      </c>
      <c r="O37" s="29">
        <f t="shared" si="26"/>
        <v>345</v>
      </c>
      <c r="P37" s="29">
        <f t="shared" si="27"/>
        <v>912</v>
      </c>
      <c r="Q37" s="29">
        <f t="shared" si="28"/>
        <v>2127</v>
      </c>
      <c r="R37" s="29"/>
      <c r="S37" s="29">
        <f t="shared" si="29"/>
        <v>6375</v>
      </c>
      <c r="T37" s="29"/>
      <c r="U37" s="29">
        <f t="shared" si="30"/>
        <v>1773</v>
      </c>
      <c r="V37" s="29">
        <f t="shared" si="31"/>
        <v>4602</v>
      </c>
      <c r="W37" s="30">
        <f t="shared" si="32"/>
        <v>28227</v>
      </c>
    </row>
    <row r="38" spans="2:23" x14ac:dyDescent="0.2">
      <c r="B38" s="23">
        <f t="shared" si="0"/>
        <v>21</v>
      </c>
      <c r="C38" s="24" t="s">
        <v>50</v>
      </c>
      <c r="D38" s="25" t="s">
        <v>63</v>
      </c>
      <c r="E38" s="25" t="s">
        <v>72</v>
      </c>
      <c r="F38" s="26" t="s">
        <v>32</v>
      </c>
      <c r="G38" s="26" t="s">
        <v>36</v>
      </c>
      <c r="H38" s="27">
        <v>44652</v>
      </c>
      <c r="I38" s="27">
        <v>44834</v>
      </c>
      <c r="J38" s="28">
        <v>30000</v>
      </c>
      <c r="K38" s="29">
        <v>0</v>
      </c>
      <c r="L38" s="29">
        <v>0</v>
      </c>
      <c r="M38" s="29">
        <f t="shared" si="24"/>
        <v>861</v>
      </c>
      <c r="N38" s="29">
        <f t="shared" si="25"/>
        <v>2130</v>
      </c>
      <c r="O38" s="29">
        <f t="shared" si="26"/>
        <v>345</v>
      </c>
      <c r="P38" s="29">
        <f t="shared" si="27"/>
        <v>912</v>
      </c>
      <c r="Q38" s="29">
        <f t="shared" si="28"/>
        <v>2127</v>
      </c>
      <c r="R38" s="29"/>
      <c r="S38" s="29">
        <f t="shared" si="29"/>
        <v>6375</v>
      </c>
      <c r="T38" s="29"/>
      <c r="U38" s="29">
        <f t="shared" si="30"/>
        <v>1773</v>
      </c>
      <c r="V38" s="29">
        <f t="shared" si="31"/>
        <v>4602</v>
      </c>
      <c r="W38" s="30">
        <f t="shared" si="32"/>
        <v>28227</v>
      </c>
    </row>
    <row r="39" spans="2:23" x14ac:dyDescent="0.2">
      <c r="B39" s="23">
        <f t="shared" si="0"/>
        <v>22</v>
      </c>
      <c r="C39" s="24" t="s">
        <v>50</v>
      </c>
      <c r="D39" s="25" t="s">
        <v>64</v>
      </c>
      <c r="E39" s="25" t="s">
        <v>72</v>
      </c>
      <c r="F39" s="26" t="s">
        <v>32</v>
      </c>
      <c r="G39" s="26" t="s">
        <v>36</v>
      </c>
      <c r="H39" s="27">
        <v>44652</v>
      </c>
      <c r="I39" s="27">
        <v>44834</v>
      </c>
      <c r="J39" s="28">
        <v>30000</v>
      </c>
      <c r="K39" s="29">
        <v>0</v>
      </c>
      <c r="L39" s="29">
        <v>0</v>
      </c>
      <c r="M39" s="29">
        <f t="shared" si="24"/>
        <v>861</v>
      </c>
      <c r="N39" s="29">
        <f t="shared" si="25"/>
        <v>2130</v>
      </c>
      <c r="O39" s="29">
        <f t="shared" si="26"/>
        <v>345</v>
      </c>
      <c r="P39" s="29">
        <f t="shared" si="27"/>
        <v>912</v>
      </c>
      <c r="Q39" s="29">
        <f t="shared" si="28"/>
        <v>2127</v>
      </c>
      <c r="R39" s="29"/>
      <c r="S39" s="29">
        <f t="shared" si="29"/>
        <v>6375</v>
      </c>
      <c r="T39" s="29"/>
      <c r="U39" s="29">
        <f t="shared" si="30"/>
        <v>1773</v>
      </c>
      <c r="V39" s="29">
        <f t="shared" si="31"/>
        <v>4602</v>
      </c>
      <c r="W39" s="30">
        <f t="shared" si="32"/>
        <v>28227</v>
      </c>
    </row>
    <row r="40" spans="2:23" x14ac:dyDescent="0.2">
      <c r="B40" s="23">
        <f t="shared" si="0"/>
        <v>23</v>
      </c>
      <c r="C40" s="24" t="s">
        <v>50</v>
      </c>
      <c r="D40" s="25" t="s">
        <v>65</v>
      </c>
      <c r="E40" s="25" t="s">
        <v>72</v>
      </c>
      <c r="F40" s="26" t="s">
        <v>32</v>
      </c>
      <c r="G40" s="26" t="s">
        <v>33</v>
      </c>
      <c r="H40" s="27">
        <v>44652</v>
      </c>
      <c r="I40" s="27">
        <v>44834</v>
      </c>
      <c r="J40" s="28">
        <v>30000</v>
      </c>
      <c r="K40" s="29">
        <v>0</v>
      </c>
      <c r="L40" s="29">
        <v>0</v>
      </c>
      <c r="M40" s="29">
        <f t="shared" si="24"/>
        <v>861</v>
      </c>
      <c r="N40" s="29">
        <f t="shared" si="25"/>
        <v>2130</v>
      </c>
      <c r="O40" s="29">
        <f t="shared" si="26"/>
        <v>345</v>
      </c>
      <c r="P40" s="29">
        <f t="shared" si="27"/>
        <v>912</v>
      </c>
      <c r="Q40" s="29">
        <f t="shared" si="28"/>
        <v>2127</v>
      </c>
      <c r="R40" s="29"/>
      <c r="S40" s="29">
        <f t="shared" si="29"/>
        <v>6375</v>
      </c>
      <c r="T40" s="29"/>
      <c r="U40" s="29">
        <f t="shared" si="30"/>
        <v>1773</v>
      </c>
      <c r="V40" s="29">
        <f t="shared" si="31"/>
        <v>4602</v>
      </c>
      <c r="W40" s="30">
        <f t="shared" si="32"/>
        <v>28227</v>
      </c>
    </row>
    <row r="41" spans="2:23" x14ac:dyDescent="0.2">
      <c r="B41" s="23">
        <f t="shared" si="0"/>
        <v>24</v>
      </c>
      <c r="C41" s="24" t="s">
        <v>50</v>
      </c>
      <c r="D41" s="25" t="s">
        <v>66</v>
      </c>
      <c r="E41" s="25" t="s">
        <v>72</v>
      </c>
      <c r="F41" s="26" t="s">
        <v>32</v>
      </c>
      <c r="G41" s="26" t="s">
        <v>36</v>
      </c>
      <c r="H41" s="27">
        <v>44652</v>
      </c>
      <c r="I41" s="27">
        <v>44834</v>
      </c>
      <c r="J41" s="28">
        <v>30000</v>
      </c>
      <c r="K41" s="29">
        <v>0</v>
      </c>
      <c r="L41" s="29">
        <v>0</v>
      </c>
      <c r="M41" s="29">
        <f t="shared" si="24"/>
        <v>861</v>
      </c>
      <c r="N41" s="29">
        <f t="shared" si="25"/>
        <v>2130</v>
      </c>
      <c r="O41" s="29">
        <f t="shared" si="26"/>
        <v>345</v>
      </c>
      <c r="P41" s="29">
        <f t="shared" si="27"/>
        <v>912</v>
      </c>
      <c r="Q41" s="29">
        <f t="shared" si="28"/>
        <v>2127</v>
      </c>
      <c r="R41" s="29"/>
      <c r="S41" s="29">
        <f t="shared" si="29"/>
        <v>6375</v>
      </c>
      <c r="T41" s="29"/>
      <c r="U41" s="29">
        <f t="shared" si="30"/>
        <v>1773</v>
      </c>
      <c r="V41" s="29">
        <f t="shared" si="31"/>
        <v>4602</v>
      </c>
      <c r="W41" s="30">
        <f t="shared" si="32"/>
        <v>28227</v>
      </c>
    </row>
    <row r="42" spans="2:23" x14ac:dyDescent="0.2">
      <c r="B42" s="23">
        <f t="shared" si="0"/>
        <v>25</v>
      </c>
      <c r="C42" s="24" t="s">
        <v>50</v>
      </c>
      <c r="D42" s="25" t="s">
        <v>67</v>
      </c>
      <c r="E42" s="25" t="s">
        <v>72</v>
      </c>
      <c r="F42" s="26" t="s">
        <v>32</v>
      </c>
      <c r="G42" s="26" t="s">
        <v>36</v>
      </c>
      <c r="H42" s="27">
        <v>44652</v>
      </c>
      <c r="I42" s="27">
        <v>44834</v>
      </c>
      <c r="J42" s="28">
        <v>30000</v>
      </c>
      <c r="K42" s="29">
        <v>0</v>
      </c>
      <c r="L42" s="29">
        <v>0</v>
      </c>
      <c r="M42" s="29">
        <f t="shared" si="24"/>
        <v>861</v>
      </c>
      <c r="N42" s="29">
        <f t="shared" si="25"/>
        <v>2130</v>
      </c>
      <c r="O42" s="29">
        <f t="shared" si="26"/>
        <v>345</v>
      </c>
      <c r="P42" s="29">
        <f t="shared" si="27"/>
        <v>912</v>
      </c>
      <c r="Q42" s="29">
        <f t="shared" si="28"/>
        <v>2127</v>
      </c>
      <c r="R42" s="29"/>
      <c r="S42" s="29">
        <f t="shared" si="29"/>
        <v>6375</v>
      </c>
      <c r="T42" s="29"/>
      <c r="U42" s="29">
        <f t="shared" si="30"/>
        <v>1773</v>
      </c>
      <c r="V42" s="29">
        <f t="shared" si="31"/>
        <v>4602</v>
      </c>
      <c r="W42" s="30">
        <f t="shared" si="32"/>
        <v>28227</v>
      </c>
    </row>
    <row r="43" spans="2:23" x14ac:dyDescent="0.2">
      <c r="B43" s="23">
        <f t="shared" si="0"/>
        <v>26</v>
      </c>
      <c r="C43" s="24" t="s">
        <v>50</v>
      </c>
      <c r="D43" s="25" t="s">
        <v>68</v>
      </c>
      <c r="E43" s="25" t="s">
        <v>72</v>
      </c>
      <c r="F43" s="26" t="s">
        <v>32</v>
      </c>
      <c r="G43" s="26" t="s">
        <v>36</v>
      </c>
      <c r="H43" s="27">
        <v>44652</v>
      </c>
      <c r="I43" s="27">
        <v>44834</v>
      </c>
      <c r="J43" s="28">
        <v>30000</v>
      </c>
      <c r="K43" s="29">
        <v>0</v>
      </c>
      <c r="L43" s="29">
        <v>0</v>
      </c>
      <c r="M43" s="29">
        <f t="shared" si="24"/>
        <v>861</v>
      </c>
      <c r="N43" s="29">
        <f t="shared" si="25"/>
        <v>2130</v>
      </c>
      <c r="O43" s="29">
        <f t="shared" si="26"/>
        <v>345</v>
      </c>
      <c r="P43" s="29">
        <f t="shared" si="27"/>
        <v>912</v>
      </c>
      <c r="Q43" s="29">
        <f t="shared" si="28"/>
        <v>2127</v>
      </c>
      <c r="R43" s="29"/>
      <c r="S43" s="29">
        <f t="shared" si="29"/>
        <v>6375</v>
      </c>
      <c r="T43" s="29"/>
      <c r="U43" s="29">
        <f t="shared" si="30"/>
        <v>1773</v>
      </c>
      <c r="V43" s="29">
        <f t="shared" si="31"/>
        <v>4602</v>
      </c>
      <c r="W43" s="30">
        <f t="shared" si="32"/>
        <v>28227</v>
      </c>
    </row>
    <row r="44" spans="2:23" x14ac:dyDescent="0.2">
      <c r="B44" s="23">
        <f t="shared" si="0"/>
        <v>27</v>
      </c>
      <c r="C44" s="24" t="s">
        <v>50</v>
      </c>
      <c r="D44" s="25" t="s">
        <v>69</v>
      </c>
      <c r="E44" s="25" t="s">
        <v>72</v>
      </c>
      <c r="F44" s="26" t="s">
        <v>32</v>
      </c>
      <c r="G44" s="26" t="s">
        <v>36</v>
      </c>
      <c r="H44" s="27">
        <v>44652</v>
      </c>
      <c r="I44" s="27">
        <v>44834</v>
      </c>
      <c r="J44" s="28">
        <v>30000</v>
      </c>
      <c r="K44" s="29">
        <v>0</v>
      </c>
      <c r="L44" s="29">
        <v>0</v>
      </c>
      <c r="M44" s="29">
        <f t="shared" si="24"/>
        <v>861</v>
      </c>
      <c r="N44" s="29">
        <f t="shared" si="25"/>
        <v>2130</v>
      </c>
      <c r="O44" s="29">
        <f t="shared" si="26"/>
        <v>345</v>
      </c>
      <c r="P44" s="29">
        <f t="shared" si="27"/>
        <v>912</v>
      </c>
      <c r="Q44" s="29">
        <f t="shared" si="28"/>
        <v>2127</v>
      </c>
      <c r="R44" s="29"/>
      <c r="S44" s="29">
        <f t="shared" si="29"/>
        <v>6375</v>
      </c>
      <c r="T44" s="29"/>
      <c r="U44" s="29">
        <f t="shared" si="30"/>
        <v>1773</v>
      </c>
      <c r="V44" s="29">
        <f t="shared" si="31"/>
        <v>4602</v>
      </c>
      <c r="W44" s="30">
        <f t="shared" si="32"/>
        <v>28227</v>
      </c>
    </row>
    <row r="45" spans="2:23" x14ac:dyDescent="0.2">
      <c r="B45" s="23">
        <f t="shared" si="0"/>
        <v>28</v>
      </c>
      <c r="C45" s="24" t="s">
        <v>50</v>
      </c>
      <c r="D45" s="25" t="s">
        <v>70</v>
      </c>
      <c r="E45" s="25" t="s">
        <v>72</v>
      </c>
      <c r="F45" s="26" t="s">
        <v>32</v>
      </c>
      <c r="G45" s="26" t="s">
        <v>33</v>
      </c>
      <c r="H45" s="27">
        <v>44652</v>
      </c>
      <c r="I45" s="27">
        <v>44834</v>
      </c>
      <c r="J45" s="28">
        <v>30000</v>
      </c>
      <c r="K45" s="29">
        <v>0</v>
      </c>
      <c r="L45" s="29">
        <v>0</v>
      </c>
      <c r="M45" s="29">
        <f t="shared" si="24"/>
        <v>861</v>
      </c>
      <c r="N45" s="29">
        <f t="shared" si="25"/>
        <v>2130</v>
      </c>
      <c r="O45" s="29">
        <f t="shared" si="26"/>
        <v>345</v>
      </c>
      <c r="P45" s="29">
        <f t="shared" si="27"/>
        <v>912</v>
      </c>
      <c r="Q45" s="29">
        <f t="shared" si="28"/>
        <v>2127</v>
      </c>
      <c r="R45" s="29"/>
      <c r="S45" s="29">
        <f t="shared" si="29"/>
        <v>6375</v>
      </c>
      <c r="T45" s="29"/>
      <c r="U45" s="29">
        <f t="shared" si="30"/>
        <v>1773</v>
      </c>
      <c r="V45" s="29">
        <f t="shared" si="31"/>
        <v>4602</v>
      </c>
      <c r="W45" s="30">
        <f t="shared" si="32"/>
        <v>28227</v>
      </c>
    </row>
    <row r="46" spans="2:23" x14ac:dyDescent="0.2">
      <c r="B46" s="23">
        <f t="shared" si="0"/>
        <v>29</v>
      </c>
      <c r="C46" s="24" t="s">
        <v>50</v>
      </c>
      <c r="D46" s="25" t="s">
        <v>71</v>
      </c>
      <c r="E46" s="25" t="s">
        <v>72</v>
      </c>
      <c r="F46" s="26" t="s">
        <v>32</v>
      </c>
      <c r="G46" s="26" t="s">
        <v>36</v>
      </c>
      <c r="H46" s="27">
        <v>44652</v>
      </c>
      <c r="I46" s="27">
        <v>44834</v>
      </c>
      <c r="J46" s="28">
        <v>30000</v>
      </c>
      <c r="K46" s="29">
        <v>0</v>
      </c>
      <c r="L46" s="29">
        <v>0</v>
      </c>
      <c r="M46" s="29">
        <f t="shared" si="24"/>
        <v>861</v>
      </c>
      <c r="N46" s="29">
        <f t="shared" si="25"/>
        <v>2130</v>
      </c>
      <c r="O46" s="29">
        <f t="shared" si="26"/>
        <v>345</v>
      </c>
      <c r="P46" s="29">
        <f t="shared" si="27"/>
        <v>912</v>
      </c>
      <c r="Q46" s="29">
        <f t="shared" si="28"/>
        <v>2127</v>
      </c>
      <c r="R46" s="29"/>
      <c r="S46" s="29">
        <f t="shared" si="29"/>
        <v>6375</v>
      </c>
      <c r="T46" s="29"/>
      <c r="U46" s="29">
        <f t="shared" si="30"/>
        <v>1773</v>
      </c>
      <c r="V46" s="29">
        <f t="shared" si="31"/>
        <v>4602</v>
      </c>
      <c r="W46" s="30">
        <f t="shared" si="32"/>
        <v>28227</v>
      </c>
    </row>
    <row r="47" spans="2:23" x14ac:dyDescent="0.2">
      <c r="B47" s="31"/>
      <c r="C47" s="32"/>
      <c r="D47" s="32"/>
      <c r="E47" s="32"/>
      <c r="F47" s="40" t="s">
        <v>43</v>
      </c>
      <c r="G47" s="40"/>
      <c r="H47" s="40"/>
      <c r="I47" s="40"/>
      <c r="J47" s="33">
        <f t="shared" ref="J47:W47" si="33">SUM(J18:J46)</f>
        <v>1160000</v>
      </c>
      <c r="K47" s="33">
        <f t="shared" si="33"/>
        <v>44584.45</v>
      </c>
      <c r="L47" s="33">
        <f t="shared" si="33"/>
        <v>0</v>
      </c>
      <c r="M47" s="33">
        <f t="shared" si="33"/>
        <v>33292</v>
      </c>
      <c r="N47" s="33">
        <f t="shared" si="33"/>
        <v>82360</v>
      </c>
      <c r="O47" s="33">
        <f t="shared" si="33"/>
        <v>12593.65</v>
      </c>
      <c r="P47" s="33">
        <f t="shared" si="33"/>
        <v>35264</v>
      </c>
      <c r="Q47" s="33">
        <f t="shared" si="33"/>
        <v>82244</v>
      </c>
      <c r="R47" s="33">
        <f t="shared" si="33"/>
        <v>0</v>
      </c>
      <c r="S47" s="33">
        <f t="shared" si="33"/>
        <v>245753.65</v>
      </c>
      <c r="T47" s="33">
        <f t="shared" si="33"/>
        <v>0</v>
      </c>
      <c r="U47" s="33">
        <f t="shared" si="33"/>
        <v>113140.45000000001</v>
      </c>
      <c r="V47" s="33">
        <f t="shared" si="33"/>
        <v>177197.65</v>
      </c>
      <c r="W47" s="33">
        <f t="shared" si="33"/>
        <v>1046859.5499999999</v>
      </c>
    </row>
    <row r="50" spans="11:19" x14ac:dyDescent="0.2">
      <c r="K50" s="38"/>
      <c r="L50" s="38"/>
      <c r="M50" s="38"/>
      <c r="N50" s="38"/>
      <c r="O50" s="38"/>
      <c r="P50" s="38"/>
      <c r="Q50" s="38"/>
      <c r="R50" s="38"/>
      <c r="S50" s="38"/>
    </row>
    <row r="51" spans="11:19" x14ac:dyDescent="0.2">
      <c r="K51" s="38"/>
      <c r="L51" s="38"/>
      <c r="M51" s="38"/>
      <c r="N51" s="38"/>
      <c r="O51" s="38"/>
      <c r="P51" s="38"/>
      <c r="Q51" s="38"/>
      <c r="R51" s="38"/>
      <c r="S51" s="38"/>
    </row>
    <row r="53" spans="11:19" ht="15" x14ac:dyDescent="0.25">
      <c r="K53" s="35"/>
      <c r="L53" s="35"/>
      <c r="M53" s="35"/>
      <c r="N53" s="35"/>
      <c r="O53" s="35"/>
      <c r="P53" s="35"/>
      <c r="Q53" s="35"/>
      <c r="R53" s="35"/>
      <c r="S53" s="35"/>
    </row>
  </sheetData>
  <mergeCells count="23">
    <mergeCell ref="B11:W11"/>
    <mergeCell ref="B10:W10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47:I47"/>
    <mergeCell ref="K14:K16"/>
    <mergeCell ref="L14:L16"/>
    <mergeCell ref="M14:S14"/>
    <mergeCell ref="U14:V14"/>
  </mergeCells>
  <conditionalFormatting sqref="D47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60" orientation="landscape" horizontalDpi="4294967295" verticalDpi="4294967295" r:id="rId1"/>
  <ignoredErrors>
    <ignoredError sqref="O21:O2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Glenys Margarita Delgado De Ferreira</cp:lastModifiedBy>
  <dcterms:created xsi:type="dcterms:W3CDTF">2022-02-17T13:31:29Z</dcterms:created>
  <dcterms:modified xsi:type="dcterms:W3CDTF">2022-04-22T18:03:16Z</dcterms:modified>
</cp:coreProperties>
</file>