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zayas\Downloads\"/>
    </mc:Choice>
  </mc:AlternateContent>
  <xr:revisionPtr revIDLastSave="0" documentId="8_{8478F30F-7B30-4C71-BB4F-A6E857CD9E16}" xr6:coauthVersionLast="47" xr6:coauthVersionMax="47" xr10:uidLastSave="{00000000-0000-0000-0000-000000000000}"/>
  <bookViews>
    <workbookView xWindow="-120" yWindow="-120" windowWidth="24240" windowHeight="12780" xr2:uid="{3D71F980-9468-437C-8960-166B3778E2CA}"/>
  </bookViews>
  <sheets>
    <sheet name="Q3" sheetId="1" r:id="rId1"/>
  </sheets>
  <definedNames>
    <definedName name="_xlnm.Print_Area" localSheetId="0">'Q3'!$A$1:$D$49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9" i="1"/>
  <c r="C5" i="1" s="1"/>
  <c r="C42" i="1" s="1"/>
  <c r="C44" i="1" s="1"/>
  <c r="C10" i="1"/>
  <c r="B16" i="1"/>
  <c r="C19" i="1"/>
  <c r="C16" i="1" s="1"/>
  <c r="B21" i="1"/>
  <c r="B42" i="1" s="1"/>
  <c r="B44" i="1" s="1"/>
  <c r="C24" i="1"/>
  <c r="C21" i="1" s="1"/>
  <c r="B26" i="1"/>
  <c r="C26" i="1"/>
  <c r="B29" i="1"/>
  <c r="C30" i="1"/>
  <c r="C29" i="1" s="1"/>
  <c r="B31" i="1"/>
  <c r="C31" i="1"/>
</calcChain>
</file>

<file path=xl/sharedStrings.xml><?xml version="1.0" encoding="utf-8"?>
<sst xmlns="http://schemas.openxmlformats.org/spreadsheetml/2006/main" count="57" uniqueCount="51">
  <si>
    <t>Vicerrectora de Investigación y Postgrado</t>
  </si>
  <si>
    <t>Andrea Paz</t>
  </si>
  <si>
    <t>Variación entre programado y ejecutado</t>
  </si>
  <si>
    <t/>
  </si>
  <si>
    <t>Monto total  Programado + nómina en el 2do. trimestre vs. Ejecutado</t>
  </si>
  <si>
    <t>Nómina programada vs ejecutada</t>
  </si>
  <si>
    <t>Monto total  Programado en el 2do. trimestre vs. Ejecutado</t>
  </si>
  <si>
    <t>6.10  Ampliación de la flotilla vehicular del instituto.</t>
  </si>
  <si>
    <t>6.9  Capacitación tecnológica para el año escolar 2020-21</t>
  </si>
  <si>
    <t>6.8 Pago de las necesidades básicas, operativas y de adquisición de las áreas administrativas y de apoyo del instituto.</t>
  </si>
  <si>
    <t>6.7 Construcción, adecuación y equipamiento de la infraestructura para áreas administrativas de acuerdo al Plan Maestro.</t>
  </si>
  <si>
    <t>6.6  Mantenimiento preventivo y correctivo de la infraestructura y equipamiento de las áreas administrativas.</t>
  </si>
  <si>
    <t>6.5 Mantenimiento de la flotilla vehicular del instituto.</t>
  </si>
  <si>
    <t>6.4  Fortalecimiento de los subsistemas de gestión humana del Instituto y de la cultura organizacional.</t>
  </si>
  <si>
    <t>6.3  Adquisición y actualización de los equipos y sistemas de tecnología de la información y la comunicación.</t>
  </si>
  <si>
    <t>6.2  Realización de publicidad para dar visibilidad y proyección institucional con alcance nacional e internacional.</t>
  </si>
  <si>
    <t>6.1  Adquisición de insumos para el fortalecimiento del sistema de gestión y monitoreo institucional, basado en la planificación, mejora continua, gestión financiera y la rendición de cuentas.</t>
  </si>
  <si>
    <t>6 - Necesidades operacionales del ISFODOSU, cubiertas.</t>
  </si>
  <si>
    <t>Incluye programa de formación de los distritos 02-05 y 02-06 de San Juan</t>
  </si>
  <si>
    <t>5.1   Implementación de los programas de formación de directores de centros educativos, regionales y distritos.</t>
  </si>
  <si>
    <t>5.   Formación de directores bajo un modelo de buenas prácticas internacionales  implementado.</t>
  </si>
  <si>
    <t>4.2 Producción y difusión del conocimiento generado por el Instituto y el patrimonio cultural y literario nacional.</t>
  </si>
  <si>
    <t>4.1 Implementación de programas de extensión para el fortalecimiento del vinculo universidad-comunidad.</t>
  </si>
  <si>
    <t>4 - Personas de las comunidades aledañas a los recintos participan de los programas de extensión.</t>
  </si>
  <si>
    <t>3.5  Implementación de los programas de formación permanente.</t>
  </si>
  <si>
    <t>3.4  Fortalecimiento del Sistema de Gestión de Egresado.</t>
  </si>
  <si>
    <t>3.2  Implementación y desarrollo de programas de maestrías y especialidades bajo el Enfoque por Competencias.</t>
  </si>
  <si>
    <t>3.1  Implementación de los planes de postgrado, orientándolos bajo el Enfoque por Competencias.</t>
  </si>
  <si>
    <t>3 - Profesionales cursando programas de especialidades y maestrías.</t>
  </si>
  <si>
    <t>2.4  Publicación de revistas de investigación del ISFODOSU.</t>
  </si>
  <si>
    <t>Hubo sub ejecución en el trimestre anterior</t>
  </si>
  <si>
    <t>2.3  Presentación de proyectos de investigación educativa en eventos nacionales e internacionales.</t>
  </si>
  <si>
    <t xml:space="preserve">2.2  Desarrollo de proyectos de investigación educativos con la participación de  estudiantes y docentes. </t>
  </si>
  <si>
    <t>2.1  Implementación y diseño de las normativas  de investigación para mejorar la calidad del sistema educativo.</t>
  </si>
  <si>
    <t>2 - Investigaciones del sistema educativo dominicano aprobadas.</t>
  </si>
  <si>
    <t>1.10 Reestructuración al sistema de información estudiantil.</t>
  </si>
  <si>
    <t>1.9  Realización de graduación de estudiantes en los  programas de grado.</t>
  </si>
  <si>
    <t>1.8  Implementación de los recursos de aprendizaje para la formación de docentes de excelencia.</t>
  </si>
  <si>
    <t>1.7  Implementación del Sistema de Prácticas Docentes.</t>
  </si>
  <si>
    <t>1.6  Implementación de programas para el desarrollo integral mediante un currículo ampliado.</t>
  </si>
  <si>
    <t>1.5  Brindar servicios de apoyo a los estudiantes para su formación.</t>
  </si>
  <si>
    <t>1.4  Implementación y evaluación a medio término de los planes de estudios mediante enfoque por competencias en grado.</t>
  </si>
  <si>
    <t>1.3  Implementación del programa de nivelación para los estudiantes que obtuvieron una calificación suficiente para el ingreso al programa de formación docente de excelencia.</t>
  </si>
  <si>
    <t xml:space="preserve">1.2  Realización del proceso de evaluación de ingreso a los bachilleres aspirantes a ingresar al programa de formación docentes de excelencia. </t>
  </si>
  <si>
    <t>1.1 - Implementación  de una campaña de atracción de los mejores bachilleres a la carrera docente.</t>
  </si>
  <si>
    <t>1.   Bachilleres menores de 28 años cursando en el programa de formación docente de excelencia  nivel de grado.</t>
  </si>
  <si>
    <t xml:space="preserve">Comentario  </t>
  </si>
  <si>
    <t xml:space="preserve">Ejecutado  </t>
  </si>
  <si>
    <t>Presupuesto programado para el 3er trimestre</t>
  </si>
  <si>
    <t>Producto/Actividades</t>
  </si>
  <si>
    <t>EJECUCION PRESUPUESTARIA ISFODOSU-MINERD CORRESPONDIENTE AL 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</si>
</sst>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409]#,##0.00;\-#,##0.00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0"/>
      <color rgb="FF4D4D4D"/>
      <name val="Calibri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10"/>
      <color rgb="FF4D4D4D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D3D3D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5F5F5"/>
      </patternFill>
    </fill>
    <fill>
      <patternFill patternType="solid">
        <fgColor theme="4" tint="-0.499984740745262"/>
        <bgColor rgb="FFF5F5F5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2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9" fontId="5" fillId="0" borderId="1" xfId="2" applyNumberFormat="1" applyFont="1" applyBorder="1" applyAlignment="1">
      <alignment horizontal="center" vertical="top" wrapText="1" readingOrder="1"/>
    </xf>
    <xf numFmtId="0" fontId="6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left" vertical="top" wrapText="1" readingOrder="1"/>
    </xf>
    <xf numFmtId="164" fontId="8" fillId="2" borderId="1" xfId="2" applyFont="1" applyFill="1" applyBorder="1" applyAlignment="1">
      <alignment horizontal="center" vertical="top" wrapText="1" readingOrder="1"/>
    </xf>
    <xf numFmtId="0" fontId="9" fillId="3" borderId="2" xfId="0" applyFont="1" applyFill="1" applyBorder="1" applyAlignment="1">
      <alignment vertical="center"/>
    </xf>
    <xf numFmtId="164" fontId="10" fillId="0" borderId="1" xfId="2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2" fillId="4" borderId="0" xfId="0" applyFont="1" applyFill="1"/>
    <xf numFmtId="166" fontId="11" fillId="4" borderId="1" xfId="0" applyNumberFormat="1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vertical="top" wrapText="1" readingOrder="1"/>
    </xf>
    <xf numFmtId="0" fontId="12" fillId="5" borderId="3" xfId="0" applyFont="1" applyFill="1" applyBorder="1" applyAlignment="1">
      <alignment horizontal="left" vertical="center" wrapText="1" readingOrder="1"/>
    </xf>
    <xf numFmtId="164" fontId="11" fillId="5" borderId="1" xfId="2" applyFont="1" applyFill="1" applyBorder="1" applyAlignment="1">
      <alignment horizontal="center" vertical="center" wrapText="1" readingOrder="1"/>
    </xf>
    <xf numFmtId="0" fontId="12" fillId="5" borderId="3" xfId="0" applyFont="1" applyFill="1" applyBorder="1" applyAlignment="1">
      <alignment vertical="center" wrapText="1" readingOrder="1"/>
    </xf>
    <xf numFmtId="0" fontId="13" fillId="0" borderId="1" xfId="0" applyFont="1" applyBorder="1" applyAlignment="1">
      <alignment horizontal="left" vertical="top" wrapText="1" readingOrder="1"/>
    </xf>
    <xf numFmtId="166" fontId="10" fillId="0" borderId="1" xfId="0" applyNumberFormat="1" applyFont="1" applyBorder="1" applyAlignment="1">
      <alignment horizontal="left" vertical="top" wrapText="1" readingOrder="1"/>
    </xf>
    <xf numFmtId="164" fontId="10" fillId="4" borderId="1" xfId="2" applyFont="1" applyFill="1" applyBorder="1" applyAlignment="1">
      <alignment horizontal="center" vertical="top" wrapText="1" readingOrder="1"/>
    </xf>
    <xf numFmtId="164" fontId="10" fillId="0" borderId="1" xfId="2" applyFont="1" applyFill="1" applyBorder="1" applyAlignment="1">
      <alignment horizontal="center" vertical="top" wrapText="1" readingOrder="1"/>
    </xf>
    <xf numFmtId="2" fontId="2" fillId="0" borderId="0" xfId="0" applyNumberFormat="1" applyFont="1"/>
    <xf numFmtId="39" fontId="2" fillId="0" borderId="0" xfId="0" applyNumberFormat="1" applyFont="1"/>
    <xf numFmtId="164" fontId="2" fillId="0" borderId="0" xfId="2" applyFont="1" applyAlignment="1">
      <alignment horizontal="center" vertical="top"/>
    </xf>
    <xf numFmtId="165" fontId="9" fillId="6" borderId="3" xfId="1" applyFont="1" applyFill="1" applyBorder="1" applyAlignment="1">
      <alignment horizontal="center" vertical="center" wrapText="1" readingOrder="1"/>
    </xf>
    <xf numFmtId="164" fontId="9" fillId="6" borderId="3" xfId="2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258536</xdr:colOff>
      <xdr:row>0</xdr:row>
      <xdr:rowOff>0</xdr:rowOff>
    </xdr:from>
    <xdr:ext cx="2115911" cy="1269547"/>
    <xdr:pic>
      <xdr:nvPicPr>
        <xdr:cNvPr id="2" name="Imagen 1">
          <a:extLst>
            <a:ext uri="{FF2B5EF4-FFF2-40B4-BE49-F238E27FC236}">
              <a16:creationId xmlns:a16="http://schemas.microsoft.com/office/drawing/2014/main" id="{8F7FA618-139C-46ED-9AF5-3F4B1D4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0"/>
          <a:ext cx="2115911" cy="12695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4632-928F-40A5-8A06-46E90078BA9B}">
  <sheetPr>
    <pageSetUpPr fitToPage="1"/>
  </sheetPr>
  <dimension ref="A2:F50"/>
  <sheetViews>
    <sheetView showGridLines="0" tabSelected="1" zoomScale="140" zoomScaleNormal="140" workbookViewId="0">
      <selection activeCell="A3" sqref="A3:D3"/>
    </sheetView>
  </sheetViews>
  <sheetFormatPr baseColWidth="10" defaultColWidth="11.5703125" defaultRowHeight="15" x14ac:dyDescent="0.25"/>
  <cols>
    <col min="1" max="1" width="51.5703125" style="1" customWidth="1"/>
    <col min="2" max="2" width="19.7109375" style="3" customWidth="1"/>
    <col min="3" max="3" width="15.5703125" style="3" customWidth="1"/>
    <col min="4" max="4" width="22.140625" style="2" bestFit="1" customWidth="1"/>
    <col min="5" max="5" width="12.5703125" style="1" bestFit="1" customWidth="1"/>
    <col min="6" max="6" width="20.140625" style="1" customWidth="1"/>
    <col min="7" max="16384" width="11.5703125" style="1"/>
  </cols>
  <sheetData>
    <row r="2" spans="1:6" s="1" customFormat="1" ht="63" customHeight="1" x14ac:dyDescent="0.25">
      <c r="B2" s="3"/>
      <c r="C2" s="3"/>
      <c r="D2" s="2"/>
    </row>
    <row r="3" spans="1:6" s="1" customFormat="1" ht="30.75" customHeight="1" x14ac:dyDescent="0.25">
      <c r="A3" s="33" t="s">
        <v>50</v>
      </c>
      <c r="B3" s="33"/>
      <c r="C3" s="33"/>
      <c r="D3" s="33"/>
    </row>
    <row r="4" spans="1:6" s="1" customFormat="1" ht="38.25" x14ac:dyDescent="0.25">
      <c r="A4" s="32" t="s">
        <v>49</v>
      </c>
      <c r="B4" s="31" t="s">
        <v>48</v>
      </c>
      <c r="C4" s="31" t="s">
        <v>47</v>
      </c>
      <c r="D4" s="30" t="s">
        <v>46</v>
      </c>
    </row>
    <row r="5" spans="1:6" s="1" customFormat="1" ht="38.25" x14ac:dyDescent="0.25">
      <c r="A5" s="22" t="s">
        <v>45</v>
      </c>
      <c r="B5" s="21">
        <f>SUM(B6:B15)</f>
        <v>122764489.03</v>
      </c>
      <c r="C5" s="21">
        <f>SUM(C6:C15)</f>
        <v>20920278</v>
      </c>
      <c r="D5" s="20"/>
    </row>
    <row r="6" spans="1:6" s="1" customFormat="1" ht="25.5" x14ac:dyDescent="0.25">
      <c r="A6" s="11" t="s">
        <v>44</v>
      </c>
      <c r="B6" s="15">
        <v>0</v>
      </c>
      <c r="C6" s="29">
        <v>0</v>
      </c>
      <c r="D6" s="16"/>
      <c r="F6" s="28"/>
    </row>
    <row r="7" spans="1:6" s="1" customFormat="1" ht="38.25" x14ac:dyDescent="0.25">
      <c r="A7" s="11" t="s">
        <v>43</v>
      </c>
      <c r="B7" s="15">
        <v>1124790</v>
      </c>
      <c r="C7" s="15">
        <v>180000</v>
      </c>
      <c r="D7" s="16"/>
    </row>
    <row r="8" spans="1:6" s="1" customFormat="1" ht="38.25" x14ac:dyDescent="0.25">
      <c r="A8" s="11" t="s">
        <v>42</v>
      </c>
      <c r="B8" s="15">
        <v>160000</v>
      </c>
      <c r="C8" s="15">
        <v>12181.89</v>
      </c>
      <c r="D8" s="16"/>
    </row>
    <row r="9" spans="1:6" s="1" customFormat="1" ht="28.9" customHeight="1" x14ac:dyDescent="0.25">
      <c r="A9" s="11" t="s">
        <v>41</v>
      </c>
      <c r="B9" s="15">
        <v>26349873.359999999</v>
      </c>
      <c r="C9" s="15">
        <f>17823038.65+646898.46</f>
        <v>18469937.109999999</v>
      </c>
      <c r="D9" s="16"/>
      <c r="E9" s="27"/>
    </row>
    <row r="10" spans="1:6" s="1" customFormat="1" ht="25.5" x14ac:dyDescent="0.25">
      <c r="A10" s="11" t="s">
        <v>40</v>
      </c>
      <c r="B10" s="15">
        <v>78142465.590000004</v>
      </c>
      <c r="C10" s="26">
        <f>539495</f>
        <v>539495</v>
      </c>
      <c r="D10" s="16"/>
    </row>
    <row r="11" spans="1:6" s="1" customFormat="1" ht="25.5" x14ac:dyDescent="0.25">
      <c r="A11" s="11" t="s">
        <v>39</v>
      </c>
      <c r="B11" s="15">
        <v>3907759.19</v>
      </c>
      <c r="C11" s="25">
        <v>416442.19</v>
      </c>
      <c r="D11" s="16"/>
    </row>
    <row r="12" spans="1:6" s="1" customFormat="1" x14ac:dyDescent="0.25">
      <c r="A12" s="11" t="s">
        <v>38</v>
      </c>
      <c r="B12" s="15">
        <v>205506.97</v>
      </c>
      <c r="C12" s="15">
        <v>205506.97</v>
      </c>
      <c r="D12" s="16"/>
    </row>
    <row r="13" spans="1:6" s="1" customFormat="1" ht="29.45" customHeight="1" x14ac:dyDescent="0.25">
      <c r="A13" s="11" t="s">
        <v>37</v>
      </c>
      <c r="B13" s="15">
        <v>4261689.5</v>
      </c>
      <c r="C13" s="15">
        <v>1096714.8400000001</v>
      </c>
      <c r="D13" s="24"/>
    </row>
    <row r="14" spans="1:6" s="1" customFormat="1" ht="25.5" x14ac:dyDescent="0.25">
      <c r="A14" s="11" t="s">
        <v>36</v>
      </c>
      <c r="B14" s="15">
        <v>8612404.4199999999</v>
      </c>
      <c r="C14" s="15">
        <v>0</v>
      </c>
      <c r="D14" s="24"/>
    </row>
    <row r="15" spans="1:6" s="1" customFormat="1" x14ac:dyDescent="0.25">
      <c r="A15" s="11" t="s">
        <v>35</v>
      </c>
      <c r="B15" s="15">
        <v>0</v>
      </c>
      <c r="C15" s="15">
        <v>0</v>
      </c>
      <c r="D15" s="24"/>
    </row>
    <row r="16" spans="1:6" s="1" customFormat="1" ht="25.5" x14ac:dyDescent="0.25">
      <c r="A16" s="22" t="s">
        <v>34</v>
      </c>
      <c r="B16" s="21">
        <f>SUM(B17:B20)</f>
        <v>3249175.32</v>
      </c>
      <c r="C16" s="21">
        <f>SUM(C17:C20)</f>
        <v>7400103.1699999999</v>
      </c>
      <c r="D16" s="20" t="s">
        <v>3</v>
      </c>
    </row>
    <row r="17" spans="1:5" s="1" customFormat="1" ht="25.5" x14ac:dyDescent="0.25">
      <c r="A17" s="11" t="s">
        <v>33</v>
      </c>
      <c r="B17" s="15">
        <v>0</v>
      </c>
      <c r="C17" s="15">
        <v>0</v>
      </c>
      <c r="D17" s="16"/>
    </row>
    <row r="18" spans="1:5" s="1" customFormat="1" ht="25.5" x14ac:dyDescent="0.25">
      <c r="A18" s="11" t="s">
        <v>32</v>
      </c>
      <c r="B18" s="15">
        <v>25000</v>
      </c>
      <c r="C18" s="15">
        <v>25000</v>
      </c>
      <c r="D18" s="16"/>
    </row>
    <row r="19" spans="1:5" s="1" customFormat="1" ht="25.5" x14ac:dyDescent="0.25">
      <c r="A19" s="11" t="s">
        <v>31</v>
      </c>
      <c r="B19" s="15">
        <v>3224175.32</v>
      </c>
      <c r="C19" s="15">
        <f>7400103.17-25000</f>
        <v>7375103.1699999999</v>
      </c>
      <c r="D19" s="23" t="s">
        <v>30</v>
      </c>
    </row>
    <row r="20" spans="1:5" s="1" customFormat="1" ht="25.5" x14ac:dyDescent="0.25">
      <c r="A20" s="11" t="s">
        <v>29</v>
      </c>
      <c r="B20" s="15">
        <v>0</v>
      </c>
      <c r="C20" s="15">
        <v>0</v>
      </c>
      <c r="D20" s="16"/>
    </row>
    <row r="21" spans="1:5" s="1" customFormat="1" ht="35.25" customHeight="1" x14ac:dyDescent="0.25">
      <c r="A21" s="22" t="s">
        <v>28</v>
      </c>
      <c r="B21" s="21">
        <f>SUM(B22:B25)</f>
        <v>1607050.3499999999</v>
      </c>
      <c r="C21" s="21">
        <f>SUM(C22:C25)</f>
        <v>920666</v>
      </c>
      <c r="D21" s="20" t="s">
        <v>3</v>
      </c>
    </row>
    <row r="22" spans="1:5" s="1" customFormat="1" ht="25.5" x14ac:dyDescent="0.25">
      <c r="A22" s="11" t="s">
        <v>27</v>
      </c>
      <c r="B22" s="15">
        <v>1259038.56</v>
      </c>
      <c r="C22" s="15">
        <v>570000</v>
      </c>
      <c r="D22" s="24"/>
    </row>
    <row r="23" spans="1:5" s="1" customFormat="1" ht="38.25" x14ac:dyDescent="0.25">
      <c r="A23" s="11" t="s">
        <v>26</v>
      </c>
      <c r="B23" s="15">
        <v>0</v>
      </c>
      <c r="C23" s="15">
        <v>0</v>
      </c>
      <c r="D23" s="24"/>
    </row>
    <row r="24" spans="1:5" s="1" customFormat="1" x14ac:dyDescent="0.25">
      <c r="A24" s="11" t="s">
        <v>25</v>
      </c>
      <c r="B24" s="15">
        <v>258780.15</v>
      </c>
      <c r="C24" s="15">
        <f>182800+66666</f>
        <v>249466</v>
      </c>
      <c r="D24" s="24"/>
    </row>
    <row r="25" spans="1:5" s="1" customFormat="1" ht="25.5" x14ac:dyDescent="0.25">
      <c r="A25" s="11" t="s">
        <v>24</v>
      </c>
      <c r="B25" s="15">
        <v>89231.64</v>
      </c>
      <c r="C25" s="15">
        <v>101200</v>
      </c>
      <c r="D25" s="24"/>
    </row>
    <row r="26" spans="1:5" s="1" customFormat="1" ht="25.5" x14ac:dyDescent="0.25">
      <c r="A26" s="22" t="s">
        <v>23</v>
      </c>
      <c r="B26" s="21">
        <f>SUM(B27:B28)</f>
        <v>1977490.61</v>
      </c>
      <c r="C26" s="21">
        <f>SUM(C27:C28)</f>
        <v>0</v>
      </c>
      <c r="D26" s="20" t="s">
        <v>3</v>
      </c>
    </row>
    <row r="27" spans="1:5" s="1" customFormat="1" ht="25.5" x14ac:dyDescent="0.25">
      <c r="A27" s="11" t="s">
        <v>22</v>
      </c>
      <c r="B27" s="15">
        <v>1909963.04</v>
      </c>
      <c r="C27" s="15">
        <v>0</v>
      </c>
      <c r="D27" s="16"/>
    </row>
    <row r="28" spans="1:5" s="1" customFormat="1" ht="25.5" x14ac:dyDescent="0.25">
      <c r="A28" s="16" t="s">
        <v>21</v>
      </c>
      <c r="B28" s="15">
        <v>67527.570000000007</v>
      </c>
      <c r="C28" s="15">
        <v>0</v>
      </c>
      <c r="D28" s="16"/>
    </row>
    <row r="29" spans="1:5" s="1" customFormat="1" ht="28.15" customHeight="1" x14ac:dyDescent="0.25">
      <c r="A29" s="22" t="s">
        <v>20</v>
      </c>
      <c r="B29" s="21">
        <f>+B30</f>
        <v>26871738.109999999</v>
      </c>
      <c r="C29" s="21">
        <f>SUM(C30)</f>
        <v>18540945.289999999</v>
      </c>
      <c r="D29" s="20" t="s">
        <v>3</v>
      </c>
    </row>
    <row r="30" spans="1:5" s="1" customFormat="1" ht="33.75" x14ac:dyDescent="0.25">
      <c r="A30" s="11" t="s">
        <v>19</v>
      </c>
      <c r="B30" s="15">
        <v>26871738.109999999</v>
      </c>
      <c r="C30" s="15">
        <f>2311568.17+16229377.12</f>
        <v>18540945.289999999</v>
      </c>
      <c r="D30" s="23" t="s">
        <v>18</v>
      </c>
      <c r="E30" s="17"/>
    </row>
    <row r="31" spans="1:5" s="1" customFormat="1" ht="25.5" x14ac:dyDescent="0.25">
      <c r="A31" s="22" t="s">
        <v>17</v>
      </c>
      <c r="B31" s="21">
        <f>SUM(B32:B41)</f>
        <v>242665261.5</v>
      </c>
      <c r="C31" s="21">
        <f>SUM(C32:C41)</f>
        <v>24522677.240000002</v>
      </c>
      <c r="D31" s="20" t="s">
        <v>3</v>
      </c>
    </row>
    <row r="32" spans="1:5" s="1" customFormat="1" ht="51" x14ac:dyDescent="0.25">
      <c r="A32" s="11" t="s">
        <v>16</v>
      </c>
      <c r="B32" s="15">
        <v>3831707.6</v>
      </c>
      <c r="C32" s="15">
        <v>0</v>
      </c>
      <c r="D32" s="16"/>
    </row>
    <row r="33" spans="1:6" s="1" customFormat="1" ht="38.25" x14ac:dyDescent="0.25">
      <c r="A33" s="11" t="s">
        <v>15</v>
      </c>
      <c r="B33" s="15">
        <v>125000</v>
      </c>
      <c r="C33" s="15">
        <v>749008.44</v>
      </c>
      <c r="D33" s="16"/>
    </row>
    <row r="34" spans="1:6" s="1" customFormat="1" ht="25.5" x14ac:dyDescent="0.25">
      <c r="A34" s="11" t="s">
        <v>14</v>
      </c>
      <c r="B34" s="15">
        <v>1679127.2</v>
      </c>
      <c r="C34" s="15">
        <v>1328955.7</v>
      </c>
      <c r="D34" s="16"/>
    </row>
    <row r="35" spans="1:6" s="1" customFormat="1" ht="25.5" x14ac:dyDescent="0.25">
      <c r="A35" s="11" t="s">
        <v>13</v>
      </c>
      <c r="B35" s="15">
        <v>11874025.939999999</v>
      </c>
      <c r="C35" s="15">
        <v>5571909.7400000002</v>
      </c>
      <c r="D35" s="18"/>
      <c r="E35" s="17"/>
    </row>
    <row r="36" spans="1:6" s="1" customFormat="1" x14ac:dyDescent="0.25">
      <c r="A36" s="19" t="s">
        <v>12</v>
      </c>
      <c r="B36" s="15">
        <v>6004325.5999999996</v>
      </c>
      <c r="C36" s="15">
        <v>3066876.13</v>
      </c>
      <c r="D36" s="18"/>
      <c r="E36" s="17"/>
    </row>
    <row r="37" spans="1:6" s="1" customFormat="1" ht="25.5" x14ac:dyDescent="0.25">
      <c r="A37" s="11" t="s">
        <v>11</v>
      </c>
      <c r="B37" s="15">
        <v>18123625.440000001</v>
      </c>
      <c r="C37" s="15">
        <v>3449664.47</v>
      </c>
      <c r="D37" s="16"/>
    </row>
    <row r="38" spans="1:6" s="1" customFormat="1" ht="38.25" x14ac:dyDescent="0.25">
      <c r="A38" s="11" t="s">
        <v>10</v>
      </c>
      <c r="B38" s="15">
        <v>17750000</v>
      </c>
      <c r="C38" s="15">
        <v>664320</v>
      </c>
      <c r="D38" s="16"/>
    </row>
    <row r="39" spans="1:6" s="1" customFormat="1" ht="38.25" x14ac:dyDescent="0.25">
      <c r="A39" s="11" t="s">
        <v>9</v>
      </c>
      <c r="B39" s="15">
        <v>8277449.7199999997</v>
      </c>
      <c r="C39" s="15">
        <v>9691942.7599999998</v>
      </c>
      <c r="D39" s="16"/>
    </row>
    <row r="40" spans="1:6" s="1" customFormat="1" x14ac:dyDescent="0.25">
      <c r="A40" s="11" t="s">
        <v>8</v>
      </c>
      <c r="B40" s="15">
        <v>175000000</v>
      </c>
      <c r="C40" s="15">
        <v>0</v>
      </c>
      <c r="D40" s="16"/>
    </row>
    <row r="41" spans="1:6" s="1" customFormat="1" x14ac:dyDescent="0.25">
      <c r="A41" s="11" t="s">
        <v>7</v>
      </c>
      <c r="B41" s="15">
        <v>0</v>
      </c>
      <c r="C41" s="15">
        <v>0</v>
      </c>
      <c r="D41" s="16"/>
    </row>
    <row r="42" spans="1:6" s="1" customFormat="1" x14ac:dyDescent="0.25">
      <c r="A42" s="14" t="s">
        <v>6</v>
      </c>
      <c r="B42" s="13">
        <f>+B31+B29+B26+B21+B16+B5</f>
        <v>399135204.92000008</v>
      </c>
      <c r="C42" s="13">
        <f>+C5+C16+C21+C26+C29+C31</f>
        <v>72304669.700000003</v>
      </c>
      <c r="D42" s="12" t="s">
        <v>3</v>
      </c>
    </row>
    <row r="43" spans="1:6" s="1" customFormat="1" x14ac:dyDescent="0.25">
      <c r="A43" s="11" t="s">
        <v>5</v>
      </c>
      <c r="B43" s="15">
        <v>356295712.80000001</v>
      </c>
      <c r="C43" s="15">
        <v>232617650.34999999</v>
      </c>
      <c r="D43" s="2"/>
    </row>
    <row r="44" spans="1:6" s="1" customFormat="1" x14ac:dyDescent="0.25">
      <c r="A44" s="14" t="s">
        <v>4</v>
      </c>
      <c r="B44" s="13">
        <f>SUM(B42:B43)</f>
        <v>755430917.72000003</v>
      </c>
      <c r="C44" s="13">
        <f>SUM(C42:C43)</f>
        <v>304922320.05000001</v>
      </c>
      <c r="D44" s="12" t="s">
        <v>3</v>
      </c>
    </row>
    <row r="45" spans="1:6" s="1" customFormat="1" x14ac:dyDescent="0.25">
      <c r="A45" s="11" t="s">
        <v>2</v>
      </c>
      <c r="B45" s="10">
        <v>0.4</v>
      </c>
      <c r="C45" s="3"/>
      <c r="D45" s="2"/>
      <c r="F45" s="9"/>
    </row>
    <row r="46" spans="1:6" s="1" customFormat="1" x14ac:dyDescent="0.25">
      <c r="B46" s="3"/>
      <c r="C46" s="3"/>
      <c r="D46" s="2"/>
      <c r="F46" s="9"/>
    </row>
    <row r="47" spans="1:6" s="1" customFormat="1" ht="32.25" customHeight="1" x14ac:dyDescent="0.25">
      <c r="B47" s="8"/>
      <c r="C47" s="8"/>
      <c r="F47" s="7"/>
    </row>
    <row r="48" spans="1:6" s="1" customFormat="1" x14ac:dyDescent="0.25">
      <c r="A48" s="6" t="s">
        <v>1</v>
      </c>
      <c r="B48" s="6"/>
      <c r="C48" s="6"/>
      <c r="D48" s="6"/>
    </row>
    <row r="49" spans="1:4" s="1" customFormat="1" x14ac:dyDescent="0.25">
      <c r="A49" s="5" t="s">
        <v>0</v>
      </c>
      <c r="B49" s="5"/>
      <c r="C49" s="5"/>
      <c r="D49" s="5"/>
    </row>
    <row r="50" spans="1:4" s="1" customFormat="1" x14ac:dyDescent="0.25">
      <c r="A50" s="4"/>
      <c r="B50" s="4"/>
      <c r="C50" s="4"/>
      <c r="D50" s="4"/>
    </row>
  </sheetData>
  <mergeCells count="3">
    <mergeCell ref="A3:D3"/>
    <mergeCell ref="A48:D48"/>
    <mergeCell ref="A49:D49"/>
  </mergeCells>
  <printOptions horizontalCentered="1"/>
  <pageMargins left="0.23622047244094491" right="0.23622047244094491" top="0.74803149606299213" bottom="0.74803149606299213" header="0.31496062992125984" footer="0.31496062992125984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Q3</vt:lpstr>
      <vt:lpstr>'Q3'!Área_de_impresión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Zayas Moreno</dc:creator>
  <cp:lastModifiedBy>Brenda Zayas Moreno</cp:lastModifiedBy>
  <dcterms:created xsi:type="dcterms:W3CDTF">2021-10-08T18:04:38Z</dcterms:created>
  <dcterms:modified xsi:type="dcterms:W3CDTF">2021-10-08T18:04:52Z</dcterms:modified>
</cp:coreProperties>
</file>